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2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<sst xmlns="http://schemas.openxmlformats.org/spreadsheetml/2006/main" count="218" uniqueCount="38">
  <si>
    <t>French</t>
  </si>
  <si>
    <t>06</t>
  </si>
  <si>
    <t>05</t>
  </si>
  <si>
    <t>GCSE figures from JCQ</t>
  </si>
  <si>
    <t>England</t>
  </si>
  <si>
    <t>No. Sat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</si>
  <si>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</si>
  <si>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</si>
  <si>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</si>
  <si>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</si>
  <si>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</si>
  <si>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</si>
  <si>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</si>
  <si>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</si>
  <si>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</si>
  <si>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Cumulative percentages</t>
  </si>
  <si>
    <t>04</t>
  </si>
  <si>
    <t>German</t>
  </si>
  <si>
    <t>Spanish</t>
  </si>
  <si>
    <t>03</t>
  </si>
  <si>
    <t>http://www.jcgq.org.uk/press_releases/results/index.cfm</t>
  </si>
  <si>
    <t>Maths</t>
  </si>
  <si>
    <t>02</t>
  </si>
  <si>
    <t>07</t>
  </si>
  <si>
    <t>Sept 08 update</t>
  </si>
  <si>
    <t>08</t>
  </si>
  <si>
    <t>Numbers of candidates (cumulative)</t>
  </si>
  <si>
    <t>% of tot. sat</t>
  </si>
  <si>
    <t>A* &amp; A</t>
  </si>
  <si>
    <t>B-U</t>
  </si>
  <si>
    <t>drop in B-U</t>
  </si>
  <si>
    <t>as % of '07</t>
  </si>
  <si>
    <t>Numbers of candidates (each grade)</t>
  </si>
  <si>
    <t>History</t>
  </si>
  <si>
    <t>Geography</t>
  </si>
  <si>
    <t>ALL subj</t>
  </si>
  <si>
    <t>A*-B</t>
  </si>
  <si>
    <t>C-U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</si>
</sst>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</numFmts>
  <fonts count="20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5"/>
      <name val="Arial"/>
      <family val="0"/>
    </font>
    <font>
      <b/>
      <sz val="8.25"/>
      <name val="Arial"/>
      <family val="0"/>
    </font>
    <font>
      <b/>
      <sz val="4.25"/>
      <name val="Arial"/>
      <family val="0"/>
    </font>
    <font>
      <b/>
      <sz val="4.75"/>
      <name val="Arial"/>
      <family val="0"/>
    </font>
    <font>
      <sz val="4.75"/>
      <name val="Arial"/>
      <family val="0"/>
    </font>
    <font>
      <sz val="4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7"/>
      <name val="Arial Narrow"/>
      <family val="2"/>
    </font>
    <font>
      <sz val="6"/>
      <name val="Arial Narrow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center"/>
    </xf>
    <xf numFmtId="41" fontId="0" fillId="0" borderId="14" xfId="15" applyNumberFormat="1" applyBorder="1" applyAlignment="1">
      <alignment horizontal="center"/>
    </xf>
    <xf numFmtId="41" fontId="0" fillId="0" borderId="2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41" fontId="4" fillId="0" borderId="14" xfId="15" applyNumberFormat="1" applyFont="1" applyBorder="1" applyAlignment="1">
      <alignment horizontal="center"/>
    </xf>
    <xf numFmtId="41" fontId="4" fillId="0" borderId="15" xfId="15" applyNumberFormat="1" applyFont="1" applyBorder="1" applyAlignment="1">
      <alignment horizontal="center"/>
    </xf>
    <xf numFmtId="41" fontId="4" fillId="0" borderId="2" xfId="15" applyNumberFormat="1" applyFont="1" applyBorder="1" applyAlignment="1">
      <alignment horizontal="center"/>
    </xf>
    <xf numFmtId="41" fontId="4" fillId="0" borderId="3" xfId="15" applyNumberFormat="1" applyFont="1" applyBorder="1" applyAlignment="1">
      <alignment horizontal="center"/>
    </xf>
    <xf numFmtId="41" fontId="4" fillId="0" borderId="5" xfId="15" applyNumberFormat="1" applyFont="1" applyBorder="1" applyAlignment="1">
      <alignment horizontal="center"/>
    </xf>
    <xf numFmtId="41" fontId="4" fillId="0" borderId="6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9" fontId="0" fillId="0" borderId="0" xfId="19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4" fillId="0" borderId="14" xfId="15" applyNumberFormat="1" applyFont="1" applyBorder="1" applyAlignment="1">
      <alignment horizontal="center"/>
    </xf>
    <xf numFmtId="166" fontId="4" fillId="0" borderId="15" xfId="15" applyNumberFormat="1" applyFont="1" applyBorder="1" applyAlignment="1">
      <alignment horizontal="center"/>
    </xf>
    <xf numFmtId="166" fontId="4" fillId="0" borderId="5" xfId="15" applyNumberFormat="1" applyFont="1" applyBorder="1" applyAlignment="1">
      <alignment horizontal="center"/>
    </xf>
    <xf numFmtId="166" fontId="4" fillId="0" borderId="6" xfId="15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166" fontId="18" fillId="0" borderId="14" xfId="15" applyNumberFormat="1" applyFont="1" applyBorder="1" applyAlignment="1">
      <alignment horizontal="center"/>
    </xf>
    <xf numFmtId="166" fontId="18" fillId="0" borderId="5" xfId="15" applyNumberFormat="1" applyFont="1" applyBorder="1" applyAlignment="1">
      <alignment horizontal="center"/>
    </xf>
    <xf numFmtId="41" fontId="1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19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Sheet1!$I$4:$I$10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8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/>
              <a:t>GCSE Spanish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94"/>
          <c:w val="0.914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Sheet1!$F$20:$N$20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Sheet1!$F$21:$N$21</c:f>
              <c:numCache/>
            </c:numRef>
          </c:val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Sheet1!$F$22:$N$22</c:f>
              <c:numCache/>
            </c:numRef>
          </c:val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Sheet1!$F$23:$N$23</c:f>
              <c:numCache/>
            </c:numRef>
          </c:val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Sheet1!$F$24:$N$24</c:f>
              <c:numCache/>
            </c:numRef>
          </c:val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Sheet1!$F$25:$N$25</c:f>
              <c:numCache/>
            </c:numRef>
          </c:val>
        </c:ser>
        <c:ser>
          <c:idx val="6"/>
          <c:order val="6"/>
          <c:tx>
            <c:strRef>
              <c:f>Sheet1!$C$26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Sheet1!$F$26:$N$26</c:f>
              <c:numCache/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86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6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4525"/>
          <c:w val="0.924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Sheet1!$F$54:$N$54</c:f>
              <c:numCache/>
            </c:numRef>
          </c:val>
          <c:smooth val="0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Sheet1!$F$55:$N$55</c:f>
              <c:numCache/>
            </c:numRef>
          </c:val>
          <c:smooth val="0"/>
        </c:ser>
        <c:ser>
          <c:idx val="2"/>
          <c:order val="2"/>
          <c:tx>
            <c:strRef>
              <c:f>Sheet1!$C$40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Sheet1!$F$56:$N$56</c:f>
              <c:numCache/>
            </c:numRef>
          </c:val>
          <c:smooth val="0"/>
        </c:ser>
        <c:ser>
          <c:idx val="3"/>
          <c:order val="3"/>
          <c:tx>
            <c:strRef>
              <c:f>Sheet1!$C$41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Sheet1!$F$57:$N$57</c:f>
              <c:numCache/>
            </c:numRef>
          </c:val>
          <c:smooth val="0"/>
        </c:ser>
        <c:ser>
          <c:idx val="4"/>
          <c:order val="4"/>
          <c:tx>
            <c:strRef>
              <c:f>Sheet1!$C$42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Sheet1!$F$58:$N$58</c:f>
              <c:numCache/>
            </c:numRef>
          </c:val>
          <c:smooth val="0"/>
        </c:ser>
        <c:ser>
          <c:idx val="5"/>
          <c:order val="5"/>
          <c:tx>
            <c:strRef>
              <c:f>Sheet1!$C$43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Sheet1!$F$59:$N$59</c:f>
              <c:numCache/>
            </c:numRef>
          </c:val>
          <c:smooth val="0"/>
        </c:ser>
        <c:ser>
          <c:idx val="6"/>
          <c:order val="6"/>
          <c:tx>
            <c:strRef>
              <c:f>Sheet1!$C$60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Sheet1!$F$60:$N$60</c:f>
              <c:numCache/>
            </c:numRef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80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83275"/>
          <c:w val="0.1855"/>
          <c:h val="0.1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21025"/>
          <c:w val="0.82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Sheet1!$I$38:$I$44</c:f>
              <c:numCache/>
            </c:numRef>
          </c:val>
        </c:ser>
        <c:axId val="1086737"/>
        <c:axId val="9780634"/>
      </c:barChart>
      <c:catAx>
        <c:axId val="108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6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45"/>
          <c:w val="0.91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Sheet1!$F$4:$N$4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Sheet1!$F$5:$N$5</c:f>
              <c:numCache/>
            </c:numRef>
          </c:val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Sheet1!$F$6:$N$6</c:f>
              <c:numCache/>
            </c:numRef>
          </c:val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Sheet1!$F$7:$N$7</c:f>
              <c:numCache/>
            </c:numRef>
          </c:val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Sheet1!$F$8:$N$8</c:f>
              <c:numCache/>
            </c:numRef>
          </c:val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Sheet1!$F$9:$N$9</c:f>
              <c:numCache/>
            </c:numRef>
          </c:val>
        </c:ser>
        <c:ser>
          <c:idx val="6"/>
          <c:order val="6"/>
          <c:tx>
            <c:strRef>
              <c:f>Sheet1!$C$10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Sheet1!$F$10:$N$10</c:f>
              <c:numCache/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grade</a:t>
                </a:r>
              </a:p>
            </c:rich>
          </c:tx>
          <c:layout>
            <c:manualLayout>
              <c:xMode val="factor"/>
              <c:yMode val="factor"/>
              <c:x val="0.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16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5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3275"/>
          <c:w val="0.9672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Sheet1!$I$46:$I$52</c:f>
              <c:numCache/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C or higher</a:t>
            </a:r>
          </a:p>
        </c:rich>
      </c:tx>
      <c:layout>
        <c:manualLayout>
          <c:xMode val="factor"/>
          <c:yMode val="factor"/>
          <c:x val="0.01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20675"/>
          <c:w val="0.818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Sheet1!$I$54:$I$60</c:f>
              <c:numCache/>
            </c:numRef>
          </c:val>
        </c:ser>
        <c:axId val="64889727"/>
        <c:axId val="47136632"/>
      </c:barChart>
      <c:catAx>
        <c:axId val="6488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9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Sheet1!$D$4:$D$10</c:f>
              <c:numCache/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785"/>
          <c:w val="0.925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Sheet1!$F$38:$N$38</c:f>
              <c:numCache/>
            </c:numRef>
          </c:val>
          <c:smooth val="0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Sheet1!$F$39:$N$39</c:f>
              <c:numCache/>
            </c:numRef>
          </c:val>
          <c:smooth val="0"/>
        </c:ser>
        <c:ser>
          <c:idx val="2"/>
          <c:order val="2"/>
          <c:tx>
            <c:strRef>
              <c:f>Sheet1!$C$40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Sheet1!$F$40:$N$40</c:f>
              <c:numCache/>
            </c:numRef>
          </c:val>
          <c:smooth val="0"/>
        </c:ser>
        <c:ser>
          <c:idx val="3"/>
          <c:order val="3"/>
          <c:tx>
            <c:strRef>
              <c:f>Sheet1!$C$41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Sheet1!$F$41:$N$41</c:f>
              <c:numCache/>
            </c:numRef>
          </c:val>
          <c:smooth val="0"/>
        </c:ser>
        <c:ser>
          <c:idx val="4"/>
          <c:order val="4"/>
          <c:tx>
            <c:strRef>
              <c:f>Sheet1!$C$42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Sheet1!$F$42:$N$42</c:f>
              <c:numCache/>
            </c:numRef>
          </c:val>
          <c:smooth val="0"/>
        </c:ser>
        <c:ser>
          <c:idx val="5"/>
          <c:order val="5"/>
          <c:tx>
            <c:strRef>
              <c:f>Sheet1!$C$43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Sheet1!$F$43:$N$43</c:f>
              <c:numCache/>
            </c:numRef>
          </c:val>
          <c:smooth val="0"/>
        </c:ser>
        <c:ser>
          <c:idx val="6"/>
          <c:order val="6"/>
          <c:tx>
            <c:strRef>
              <c:f>Sheet1!$C$44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Sheet1!$F$44:$N$44</c:f>
              <c:numCache/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76325"/>
          <c:w val="0.17875"/>
          <c:h val="0.1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German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Sheet1!$I$12:$I$18</c:f>
              <c:numCache/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49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German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Sheet1!$D$12:$D$18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00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/>
              <a:t>GCSE German - cumulative grade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225"/>
          <c:w val="0.961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Sheet1!$F$12:$N$12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Sheet1!$F$13:$N$13</c:f>
              <c:numCache/>
            </c:numRef>
          </c:val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Sheet1!$F$14:$N$14</c:f>
              <c:numCache/>
            </c:numRef>
          </c:val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Sheet1!$F$15:$N$15</c:f>
              <c:numCache/>
            </c:numRef>
          </c:val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Sheet1!$F$3:$N$3</c:f>
              <c:strCache/>
            </c:strRef>
          </c:cat>
          <c:val>
            <c:numRef>
              <c:f>Sheet1!$F$16:$N$16</c:f>
              <c:numCache/>
            </c:numRef>
          </c:val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Sheet1!$F$17:$N$17</c:f>
              <c:numCache/>
            </c:numRef>
          </c:val>
        </c:ser>
        <c:ser>
          <c:idx val="6"/>
          <c:order val="6"/>
          <c:tx>
            <c:strRef>
              <c:f>Sheet1!$C$18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Sheet1!$F$18:$N$18</c:f>
              <c:numCache/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515"/>
          <c:w val="0.963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Sheet1!$F$46:$N$46</c:f>
              <c:numCache/>
            </c:numRef>
          </c:val>
          <c:smooth val="0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Sheet1!$F$47:$N$47</c:f>
              <c:numCache/>
            </c:numRef>
          </c:val>
          <c:smooth val="0"/>
        </c:ser>
        <c:ser>
          <c:idx val="2"/>
          <c:order val="2"/>
          <c:tx>
            <c:strRef>
              <c:f>Sheet1!$C$40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Sheet1!$F$48:$N$48</c:f>
              <c:numCache/>
            </c:numRef>
          </c:val>
          <c:smooth val="0"/>
        </c:ser>
        <c:ser>
          <c:idx val="3"/>
          <c:order val="3"/>
          <c:tx>
            <c:strRef>
              <c:f>Sheet1!$C$41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Sheet1!$F$49:$N$49</c:f>
              <c:numCache/>
            </c:numRef>
          </c:val>
          <c:smooth val="0"/>
        </c:ser>
        <c:ser>
          <c:idx val="4"/>
          <c:order val="4"/>
          <c:tx>
            <c:strRef>
              <c:f>Sheet1!$C$50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Sheet1!$F$37:$N$37</c:f>
              <c:strCache/>
            </c:strRef>
          </c:cat>
          <c:val>
            <c:numRef>
              <c:f>Sheet1!$F$50:$N$50</c:f>
              <c:numCache/>
            </c:numRef>
          </c:val>
          <c:smooth val="0"/>
        </c:ser>
        <c:ser>
          <c:idx val="5"/>
          <c:order val="5"/>
          <c:tx>
            <c:strRef>
              <c:f>Sheet1!$C$51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Sheet1!$F$51:$N$51</c:f>
              <c:numCache/>
            </c:numRef>
          </c:val>
          <c:smooth val="0"/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Sheet1!$F$52:$N$52</c:f>
              <c:numCache/>
            </c:numRef>
          </c:val>
          <c:smooth val="0"/>
        </c:ser>
        <c:marker val="1"/>
        <c:axId val="56615471"/>
        <c:axId val="39777192"/>
      </c:lineChart>
      <c:catAx>
        <c:axId val="5661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86375"/>
          <c:w val="0.1855"/>
          <c:h val="0.1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Spanish %A*-C of those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Sheet1!$I$20:$I$26</c:f>
              <c:numCache/>
            </c:numRef>
          </c:val>
        </c:ser>
        <c:axId val="22450409"/>
        <c:axId val="727090"/>
      </c:barChart>
      <c:catAx>
        <c:axId val="224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0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Spanish numbers sitting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Sheet1!$C$4:$C$10</c:f>
              <c:strCache/>
            </c:strRef>
          </c:cat>
          <c:val>
            <c:numRef>
              <c:f>Sheet1!$D$20:$D$26</c:f>
              <c:numCache/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0</xdr:rowOff>
    </xdr:from>
    <xdr:to>
      <xdr:col>21</xdr:col>
      <xdr:colOff>447675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6162675" y="0"/>
        <a:ext cx="33147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0</xdr:row>
      <xdr:rowOff>0</xdr:rowOff>
    </xdr:from>
    <xdr:to>
      <xdr:col>28</xdr:col>
      <xdr:colOff>752475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9572625" y="0"/>
        <a:ext cx="32194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28575</xdr:colOff>
      <xdr:row>21</xdr:row>
      <xdr:rowOff>28575</xdr:rowOff>
    </xdr:from>
    <xdr:to>
      <xdr:col>28</xdr:col>
      <xdr:colOff>714375</xdr:colOff>
      <xdr:row>59</xdr:row>
      <xdr:rowOff>104775</xdr:rowOff>
    </xdr:to>
    <xdr:graphicFrame>
      <xdr:nvGraphicFramePr>
        <xdr:cNvPr id="3" name="Chart 7"/>
        <xdr:cNvGraphicFramePr/>
      </xdr:nvGraphicFramePr>
      <xdr:xfrm>
        <a:off x="9525000" y="3533775"/>
        <a:ext cx="3228975" cy="616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38100</xdr:colOff>
      <xdr:row>0</xdr:row>
      <xdr:rowOff>0</xdr:rowOff>
    </xdr:from>
    <xdr:to>
      <xdr:col>37</xdr:col>
      <xdr:colOff>38100</xdr:colOff>
      <xdr:row>20</xdr:row>
      <xdr:rowOff>152400</xdr:rowOff>
    </xdr:to>
    <xdr:graphicFrame>
      <xdr:nvGraphicFramePr>
        <xdr:cNvPr id="4" name="Chart 9"/>
        <xdr:cNvGraphicFramePr/>
      </xdr:nvGraphicFramePr>
      <xdr:xfrm>
        <a:off x="12925425" y="0"/>
        <a:ext cx="32670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76200</xdr:colOff>
      <xdr:row>0</xdr:row>
      <xdr:rowOff>0</xdr:rowOff>
    </xdr:from>
    <xdr:to>
      <xdr:col>43</xdr:col>
      <xdr:colOff>390525</xdr:colOff>
      <xdr:row>20</xdr:row>
      <xdr:rowOff>142875</xdr:rowOff>
    </xdr:to>
    <xdr:graphicFrame>
      <xdr:nvGraphicFramePr>
        <xdr:cNvPr id="5" name="Chart 10"/>
        <xdr:cNvGraphicFramePr/>
      </xdr:nvGraphicFramePr>
      <xdr:xfrm>
        <a:off x="16230600" y="0"/>
        <a:ext cx="311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28575</xdr:colOff>
      <xdr:row>40</xdr:row>
      <xdr:rowOff>114300</xdr:rowOff>
    </xdr:from>
    <xdr:to>
      <xdr:col>37</xdr:col>
      <xdr:colOff>0</xdr:colOff>
      <xdr:row>59</xdr:row>
      <xdr:rowOff>85725</xdr:rowOff>
    </xdr:to>
    <xdr:graphicFrame>
      <xdr:nvGraphicFramePr>
        <xdr:cNvPr id="6" name="Chart 11"/>
        <xdr:cNvGraphicFramePr/>
      </xdr:nvGraphicFramePr>
      <xdr:xfrm>
        <a:off x="12915900" y="6657975"/>
        <a:ext cx="3238500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76200</xdr:colOff>
      <xdr:row>21</xdr:row>
      <xdr:rowOff>28575</xdr:rowOff>
    </xdr:from>
    <xdr:to>
      <xdr:col>43</xdr:col>
      <xdr:colOff>390525</xdr:colOff>
      <xdr:row>59</xdr:row>
      <xdr:rowOff>104775</xdr:rowOff>
    </xdr:to>
    <xdr:graphicFrame>
      <xdr:nvGraphicFramePr>
        <xdr:cNvPr id="7" name="Chart 12"/>
        <xdr:cNvGraphicFramePr/>
      </xdr:nvGraphicFramePr>
      <xdr:xfrm>
        <a:off x="16230600" y="3533775"/>
        <a:ext cx="3114675" cy="616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38100</xdr:colOff>
      <xdr:row>0</xdr:row>
      <xdr:rowOff>0</xdr:rowOff>
    </xdr:from>
    <xdr:to>
      <xdr:col>51</xdr:col>
      <xdr:colOff>38100</xdr:colOff>
      <xdr:row>20</xdr:row>
      <xdr:rowOff>152400</xdr:rowOff>
    </xdr:to>
    <xdr:graphicFrame>
      <xdr:nvGraphicFramePr>
        <xdr:cNvPr id="8" name="Chart 13"/>
        <xdr:cNvGraphicFramePr/>
      </xdr:nvGraphicFramePr>
      <xdr:xfrm>
        <a:off x="19459575" y="0"/>
        <a:ext cx="326707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51</xdr:col>
      <xdr:colOff>76200</xdr:colOff>
      <xdr:row>0</xdr:row>
      <xdr:rowOff>0</xdr:rowOff>
    </xdr:from>
    <xdr:to>
      <xdr:col>57</xdr:col>
      <xdr:colOff>390525</xdr:colOff>
      <xdr:row>20</xdr:row>
      <xdr:rowOff>142875</xdr:rowOff>
    </xdr:to>
    <xdr:graphicFrame>
      <xdr:nvGraphicFramePr>
        <xdr:cNvPr id="9" name="Chart 14"/>
        <xdr:cNvGraphicFramePr/>
      </xdr:nvGraphicFramePr>
      <xdr:xfrm>
        <a:off x="22764750" y="0"/>
        <a:ext cx="3114675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28575</xdr:colOff>
      <xdr:row>40</xdr:row>
      <xdr:rowOff>104775</xdr:rowOff>
    </xdr:from>
    <xdr:to>
      <xdr:col>51</xdr:col>
      <xdr:colOff>0</xdr:colOff>
      <xdr:row>59</xdr:row>
      <xdr:rowOff>85725</xdr:rowOff>
    </xdr:to>
    <xdr:graphicFrame>
      <xdr:nvGraphicFramePr>
        <xdr:cNvPr id="10" name="Chart 15"/>
        <xdr:cNvGraphicFramePr/>
      </xdr:nvGraphicFramePr>
      <xdr:xfrm>
        <a:off x="19450050" y="6648450"/>
        <a:ext cx="3238500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21</xdr:row>
      <xdr:rowOff>28575</xdr:rowOff>
    </xdr:from>
    <xdr:to>
      <xdr:col>57</xdr:col>
      <xdr:colOff>390525</xdr:colOff>
      <xdr:row>59</xdr:row>
      <xdr:rowOff>66675</xdr:rowOff>
    </xdr:to>
    <xdr:graphicFrame>
      <xdr:nvGraphicFramePr>
        <xdr:cNvPr id="11" name="Chart 16"/>
        <xdr:cNvGraphicFramePr/>
      </xdr:nvGraphicFramePr>
      <xdr:xfrm>
        <a:off x="22764750" y="3533775"/>
        <a:ext cx="3114675" cy="6124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21</xdr:row>
      <xdr:rowOff>38100</xdr:rowOff>
    </xdr:from>
    <xdr:to>
      <xdr:col>21</xdr:col>
      <xdr:colOff>438150</xdr:colOff>
      <xdr:row>40</xdr:row>
      <xdr:rowOff>19050</xdr:rowOff>
    </xdr:to>
    <xdr:graphicFrame>
      <xdr:nvGraphicFramePr>
        <xdr:cNvPr id="12" name="Chart 19"/>
        <xdr:cNvGraphicFramePr/>
      </xdr:nvGraphicFramePr>
      <xdr:xfrm>
        <a:off x="6181725" y="3543300"/>
        <a:ext cx="3286125" cy="3019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47625</xdr:colOff>
      <xdr:row>40</xdr:row>
      <xdr:rowOff>66675</xdr:rowOff>
    </xdr:from>
    <xdr:to>
      <xdr:col>21</xdr:col>
      <xdr:colOff>447675</xdr:colOff>
      <xdr:row>59</xdr:row>
      <xdr:rowOff>123825</xdr:rowOff>
    </xdr:to>
    <xdr:graphicFrame>
      <xdr:nvGraphicFramePr>
        <xdr:cNvPr id="13" name="Chart 20"/>
        <xdr:cNvGraphicFramePr/>
      </xdr:nvGraphicFramePr>
      <xdr:xfrm>
        <a:off x="6162675" y="6610350"/>
        <a:ext cx="3314700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47625</xdr:colOff>
      <xdr:row>21</xdr:row>
      <xdr:rowOff>76200</xdr:rowOff>
    </xdr:from>
    <xdr:to>
      <xdr:col>37</xdr:col>
      <xdr:colOff>19050</xdr:colOff>
      <xdr:row>40</xdr:row>
      <xdr:rowOff>57150</xdr:rowOff>
    </xdr:to>
    <xdr:graphicFrame>
      <xdr:nvGraphicFramePr>
        <xdr:cNvPr id="14" name="Chart 21"/>
        <xdr:cNvGraphicFramePr/>
      </xdr:nvGraphicFramePr>
      <xdr:xfrm>
        <a:off x="12934950" y="3581400"/>
        <a:ext cx="3238500" cy="3019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44</xdr:col>
      <xdr:colOff>47625</xdr:colOff>
      <xdr:row>21</xdr:row>
      <xdr:rowOff>66675</xdr:rowOff>
    </xdr:from>
    <xdr:to>
      <xdr:col>51</xdr:col>
      <xdr:colOff>19050</xdr:colOff>
      <xdr:row>40</xdr:row>
      <xdr:rowOff>47625</xdr:rowOff>
    </xdr:to>
    <xdr:graphicFrame>
      <xdr:nvGraphicFramePr>
        <xdr:cNvPr id="15" name="Chart 22"/>
        <xdr:cNvGraphicFramePr/>
      </xdr:nvGraphicFramePr>
      <xdr:xfrm>
        <a:off x="19469100" y="3571875"/>
        <a:ext cx="3238500" cy="3019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4"/>
  <sheetViews>
    <sheetView tabSelected="1" workbookViewId="0" topLeftCell="A91">
      <selection activeCell="U96" sqref="U96"/>
    </sheetView>
  </sheetViews>
  <sheetFormatPr defaultColWidth="9.33203125" defaultRowHeight="12.75"/>
  <cols>
    <col min="1" max="1" width="3.66015625" style="0" customWidth="1"/>
    <col min="2" max="2" width="8.16015625" style="0" customWidth="1"/>
    <col min="3" max="3" width="8.16015625" style="2" customWidth="1"/>
    <col min="4" max="4" width="9.83203125" style="2" customWidth="1"/>
    <col min="5" max="5" width="7.5" style="2" customWidth="1"/>
    <col min="6" max="6" width="7" style="2" customWidth="1"/>
    <col min="7" max="7" width="7.16015625" style="2" customWidth="1"/>
    <col min="8" max="8" width="8" style="2" customWidth="1"/>
    <col min="9" max="9" width="8.33203125" style="2" customWidth="1"/>
    <col min="10" max="14" width="7.83203125" style="2" customWidth="1"/>
    <col min="15" max="15" width="1.171875" style="0" customWidth="1"/>
    <col min="16" max="16" width="8.16015625" style="0" customWidth="1"/>
    <col min="17" max="17" width="9" style="0" customWidth="1"/>
    <col min="18" max="24" width="8.16015625" style="0" customWidth="1"/>
    <col min="25" max="25" width="10.5" style="0" customWidth="1"/>
    <col min="26" max="26" width="1.3359375" style="0" customWidth="1"/>
    <col min="27" max="28" width="8.16015625" style="0" customWidth="1"/>
    <col min="29" max="29" width="13.16015625" style="0" customWidth="1"/>
    <col min="30" max="30" width="1.66796875" style="0" customWidth="1"/>
    <col min="31" max="16384" width="8.16015625" style="0" customWidth="1"/>
  </cols>
  <sheetData>
    <row r="1" spans="2:8" ht="19.5">
      <c r="B1" s="1" t="s">
        <v>24</v>
      </c>
      <c r="H1" s="37" t="s">
        <v>3</v>
      </c>
    </row>
    <row r="2" spans="2:10" ht="12.75">
      <c r="B2" s="35" t="s">
        <v>20</v>
      </c>
      <c r="G2" s="3" t="s">
        <v>4</v>
      </c>
      <c r="J2" s="3" t="s">
        <v>15</v>
      </c>
    </row>
    <row r="3" spans="3:14" ht="14.25" customHeight="1">
      <c r="C3" s="10"/>
      <c r="D3" s="11" t="s">
        <v>5</v>
      </c>
      <c r="E3" s="36" t="s">
        <v>27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</row>
    <row r="4" spans="2:14" ht="12.75">
      <c r="B4" s="33" t="s">
        <v>0</v>
      </c>
      <c r="C4" s="17" t="s">
        <v>22</v>
      </c>
      <c r="D4" s="23">
        <v>315071</v>
      </c>
      <c r="E4" s="18">
        <v>6.1</v>
      </c>
      <c r="F4" s="18">
        <v>7.1</v>
      </c>
      <c r="G4" s="18">
        <v>17.5</v>
      </c>
      <c r="H4" s="18">
        <v>30.5</v>
      </c>
      <c r="I4" s="18">
        <v>52.5</v>
      </c>
      <c r="J4" s="18">
        <v>71.2</v>
      </c>
      <c r="K4" s="18">
        <v>85.2</v>
      </c>
      <c r="L4" s="18">
        <v>94.4</v>
      </c>
      <c r="M4" s="18">
        <v>99.2</v>
      </c>
      <c r="N4" s="19">
        <v>100</v>
      </c>
    </row>
    <row r="5" spans="2:14" ht="12.75">
      <c r="B5" s="20"/>
      <c r="C5" s="4" t="s">
        <v>19</v>
      </c>
      <c r="D5" s="24">
        <v>308342</v>
      </c>
      <c r="E5" s="5">
        <v>5.9</v>
      </c>
      <c r="F5" s="5">
        <v>6.3</v>
      </c>
      <c r="G5" s="5">
        <v>17</v>
      </c>
      <c r="H5" s="5">
        <v>29.4</v>
      </c>
      <c r="I5" s="5">
        <v>49.9</v>
      </c>
      <c r="J5" s="5">
        <v>70.3</v>
      </c>
      <c r="K5" s="5">
        <v>84.4</v>
      </c>
      <c r="L5" s="5">
        <v>93.6</v>
      </c>
      <c r="M5" s="5">
        <v>98.5</v>
      </c>
      <c r="N5" s="6">
        <v>100</v>
      </c>
    </row>
    <row r="6" spans="2:14" ht="12.75">
      <c r="B6" s="20"/>
      <c r="C6" s="4" t="s">
        <v>16</v>
      </c>
      <c r="D6" s="24">
        <v>295970</v>
      </c>
      <c r="E6" s="5">
        <v>5.5</v>
      </c>
      <c r="F6" s="5">
        <v>7.1</v>
      </c>
      <c r="G6" s="5">
        <v>17.4</v>
      </c>
      <c r="H6" s="5">
        <v>31.4</v>
      </c>
      <c r="I6" s="5">
        <v>52.4</v>
      </c>
      <c r="J6" s="5">
        <v>70.7</v>
      </c>
      <c r="K6" s="5">
        <v>84.1</v>
      </c>
      <c r="L6" s="5">
        <v>93.4</v>
      </c>
      <c r="M6" s="5">
        <v>98.5</v>
      </c>
      <c r="N6" s="6">
        <v>100</v>
      </c>
    </row>
    <row r="7" spans="2:14" ht="12.75">
      <c r="B7" s="20"/>
      <c r="C7" s="4" t="s">
        <v>2</v>
      </c>
      <c r="D7" s="24">
        <v>251706</v>
      </c>
      <c r="E7" s="5">
        <v>4.8</v>
      </c>
      <c r="F7" s="5">
        <v>8.3</v>
      </c>
      <c r="G7" s="5">
        <v>20.2</v>
      </c>
      <c r="H7" s="5">
        <v>36</v>
      </c>
      <c r="I7" s="5">
        <v>59.3</v>
      </c>
      <c r="J7" s="5">
        <v>77.4</v>
      </c>
      <c r="K7" s="5">
        <v>88.9</v>
      </c>
      <c r="L7" s="5">
        <v>95.9</v>
      </c>
      <c r="M7" s="5">
        <v>99.1</v>
      </c>
      <c r="N7" s="6">
        <v>100</v>
      </c>
    </row>
    <row r="8" spans="2:14" ht="12.75">
      <c r="B8" s="21"/>
      <c r="C8" s="7" t="s">
        <v>1</v>
      </c>
      <c r="D8" s="25">
        <v>216481</v>
      </c>
      <c r="E8" s="8">
        <v>4.1</v>
      </c>
      <c r="F8" s="8">
        <v>9.4</v>
      </c>
      <c r="G8" s="8">
        <v>22.3</v>
      </c>
      <c r="H8" s="8">
        <v>39.8</v>
      </c>
      <c r="I8" s="8">
        <v>64.1</v>
      </c>
      <c r="J8" s="8">
        <v>81.7</v>
      </c>
      <c r="K8" s="8">
        <v>91.7</v>
      </c>
      <c r="L8" s="8">
        <v>96.9</v>
      </c>
      <c r="M8" s="8">
        <v>99.4</v>
      </c>
      <c r="N8" s="9">
        <v>100</v>
      </c>
    </row>
    <row r="9" spans="2:14" ht="12.75">
      <c r="B9" s="21"/>
      <c r="C9" s="7" t="s">
        <v>23</v>
      </c>
      <c r="D9" s="25">
        <v>197774</v>
      </c>
      <c r="E9" s="8">
        <v>3.7</v>
      </c>
      <c r="F9" s="8">
        <v>9.7</v>
      </c>
      <c r="G9" s="8">
        <v>22.8</v>
      </c>
      <c r="H9" s="8">
        <v>41.2</v>
      </c>
      <c r="I9" s="8">
        <v>66.1</v>
      </c>
      <c r="J9" s="8">
        <v>83.4</v>
      </c>
      <c r="K9" s="8">
        <v>92.6</v>
      </c>
      <c r="L9" s="8">
        <v>97.4</v>
      </c>
      <c r="M9" s="8">
        <v>99.5</v>
      </c>
      <c r="N9" s="9">
        <v>100</v>
      </c>
    </row>
    <row r="10" spans="2:14" ht="12.75">
      <c r="B10" s="21"/>
      <c r="C10" s="7" t="s">
        <v>25</v>
      </c>
      <c r="D10" s="25">
        <v>184813</v>
      </c>
      <c r="E10" s="8">
        <v>3.6</v>
      </c>
      <c r="F10" s="8">
        <v>10.1</v>
      </c>
      <c r="G10" s="8">
        <v>24.6</v>
      </c>
      <c r="H10" s="8">
        <v>43.2</v>
      </c>
      <c r="I10" s="8">
        <v>67.9</v>
      </c>
      <c r="J10" s="8">
        <v>85.4</v>
      </c>
      <c r="K10" s="8">
        <v>94.2</v>
      </c>
      <c r="L10" s="8">
        <v>98.1</v>
      </c>
      <c r="M10" s="8">
        <v>99.7</v>
      </c>
      <c r="N10" s="9">
        <v>100</v>
      </c>
    </row>
    <row r="11" spans="3:14" ht="12.75"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2:14" ht="12.75">
      <c r="B12" s="33" t="s">
        <v>17</v>
      </c>
      <c r="C12" s="17" t="s">
        <v>22</v>
      </c>
      <c r="D12" s="23">
        <v>122053</v>
      </c>
      <c r="E12" s="18">
        <v>2.4</v>
      </c>
      <c r="F12" s="18">
        <v>7.3</v>
      </c>
      <c r="G12" s="18">
        <v>18.2</v>
      </c>
      <c r="H12" s="18">
        <v>32.9</v>
      </c>
      <c r="I12" s="18">
        <v>57.4</v>
      </c>
      <c r="J12" s="18">
        <v>76</v>
      </c>
      <c r="K12" s="18">
        <v>88.3</v>
      </c>
      <c r="L12" s="18">
        <v>95.9</v>
      </c>
      <c r="M12" s="18">
        <v>99.5</v>
      </c>
      <c r="N12" s="19">
        <v>100</v>
      </c>
    </row>
    <row r="13" spans="2:14" ht="12.75">
      <c r="B13" s="20"/>
      <c r="C13" s="4" t="s">
        <v>19</v>
      </c>
      <c r="D13" s="24">
        <v>121679</v>
      </c>
      <c r="E13" s="5">
        <v>2.3</v>
      </c>
      <c r="F13" s="5">
        <v>5.9</v>
      </c>
      <c r="G13" s="5">
        <v>16.8</v>
      </c>
      <c r="H13" s="5">
        <v>29.9</v>
      </c>
      <c r="I13" s="5">
        <v>54.7</v>
      </c>
      <c r="J13" s="5">
        <v>76.7</v>
      </c>
      <c r="K13" s="5">
        <v>88.7</v>
      </c>
      <c r="L13" s="5">
        <v>95.6</v>
      </c>
      <c r="M13" s="5">
        <v>98.9</v>
      </c>
      <c r="N13" s="6">
        <v>100</v>
      </c>
    </row>
    <row r="14" spans="2:14" ht="12.75">
      <c r="B14" s="20"/>
      <c r="C14" s="4" t="s">
        <v>16</v>
      </c>
      <c r="D14" s="24">
        <v>118014</v>
      </c>
      <c r="E14" s="5">
        <v>2.2</v>
      </c>
      <c r="F14" s="5">
        <v>6.4</v>
      </c>
      <c r="G14" s="5">
        <v>17.3</v>
      </c>
      <c r="H14" s="5">
        <v>33.1</v>
      </c>
      <c r="I14" s="5">
        <v>58.9</v>
      </c>
      <c r="J14" s="5">
        <v>76.7</v>
      </c>
      <c r="K14" s="5">
        <v>87.7</v>
      </c>
      <c r="L14" s="5">
        <v>94.9</v>
      </c>
      <c r="M14" s="5">
        <v>98.9</v>
      </c>
      <c r="N14" s="6">
        <v>100</v>
      </c>
    </row>
    <row r="15" spans="2:14" ht="12.75">
      <c r="B15" s="20"/>
      <c r="C15" s="4" t="s">
        <v>2</v>
      </c>
      <c r="D15" s="24">
        <v>101466</v>
      </c>
      <c r="E15" s="5">
        <v>1.9</v>
      </c>
      <c r="F15" s="5">
        <v>7.7</v>
      </c>
      <c r="G15" s="5">
        <v>20.9</v>
      </c>
      <c r="H15" s="5">
        <v>38.7</v>
      </c>
      <c r="I15" s="5">
        <v>66.1</v>
      </c>
      <c r="J15" s="5">
        <v>83.4</v>
      </c>
      <c r="K15" s="5">
        <v>92.2</v>
      </c>
      <c r="L15" s="5">
        <v>97</v>
      </c>
      <c r="M15" s="5">
        <v>99.3</v>
      </c>
      <c r="N15" s="6">
        <v>100</v>
      </c>
    </row>
    <row r="16" spans="2:14" ht="12.75">
      <c r="B16" s="21"/>
      <c r="C16" s="7" t="s">
        <v>1</v>
      </c>
      <c r="D16" s="25">
        <v>86680</v>
      </c>
      <c r="E16" s="8">
        <v>1.7</v>
      </c>
      <c r="F16" s="8">
        <v>8.3</v>
      </c>
      <c r="G16" s="8">
        <v>22</v>
      </c>
      <c r="H16" s="8">
        <v>40.6</v>
      </c>
      <c r="I16" s="8">
        <v>68.8</v>
      </c>
      <c r="J16" s="8">
        <v>85.6</v>
      </c>
      <c r="K16" s="8">
        <v>93.5</v>
      </c>
      <c r="L16" s="8">
        <v>97.6</v>
      </c>
      <c r="M16" s="8">
        <v>99.5</v>
      </c>
      <c r="N16" s="9">
        <v>100</v>
      </c>
    </row>
    <row r="17" spans="2:14" ht="12.75">
      <c r="B17" s="21"/>
      <c r="C17" s="7" t="s">
        <v>23</v>
      </c>
      <c r="D17" s="25">
        <v>77671</v>
      </c>
      <c r="E17" s="8">
        <v>1.5</v>
      </c>
      <c r="F17" s="8">
        <v>8.8</v>
      </c>
      <c r="G17" s="8">
        <v>23.3</v>
      </c>
      <c r="H17" s="8">
        <v>43.1</v>
      </c>
      <c r="I17" s="8">
        <v>71</v>
      </c>
      <c r="J17" s="8">
        <v>87.1</v>
      </c>
      <c r="K17" s="8">
        <v>94.4</v>
      </c>
      <c r="L17" s="8">
        <v>98</v>
      </c>
      <c r="M17" s="8">
        <v>99.7</v>
      </c>
      <c r="N17" s="9">
        <v>100</v>
      </c>
    </row>
    <row r="18" spans="2:14" ht="12.75">
      <c r="B18" s="21"/>
      <c r="C18" s="7" t="s">
        <v>25</v>
      </c>
      <c r="D18" s="25">
        <v>73318</v>
      </c>
      <c r="E18" s="8">
        <v>1.4</v>
      </c>
      <c r="F18" s="8">
        <v>9.1</v>
      </c>
      <c r="G18" s="8">
        <v>24</v>
      </c>
      <c r="H18" s="8">
        <v>44</v>
      </c>
      <c r="I18" s="8">
        <v>71.7</v>
      </c>
      <c r="J18" s="8">
        <v>88.1</v>
      </c>
      <c r="K18" s="8">
        <v>94.9</v>
      </c>
      <c r="L18" s="8">
        <v>98.2</v>
      </c>
      <c r="M18" s="8">
        <v>99.7</v>
      </c>
      <c r="N18" s="9">
        <v>100</v>
      </c>
    </row>
    <row r="19" spans="3:14" ht="12.75">
      <c r="C19" s="22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2:14" ht="12.75">
      <c r="B20" s="33" t="s">
        <v>18</v>
      </c>
      <c r="C20" s="17" t="s">
        <v>22</v>
      </c>
      <c r="D20" s="23">
        <v>54050</v>
      </c>
      <c r="E20" s="18">
        <v>1</v>
      </c>
      <c r="F20" s="18">
        <v>11.7</v>
      </c>
      <c r="G20" s="18">
        <v>25.1</v>
      </c>
      <c r="H20" s="18">
        <v>39.3</v>
      </c>
      <c r="I20" s="18">
        <v>59.6</v>
      </c>
      <c r="J20" s="18">
        <v>75.9</v>
      </c>
      <c r="K20" s="18">
        <v>87</v>
      </c>
      <c r="L20" s="18">
        <v>94.5</v>
      </c>
      <c r="M20" s="18">
        <v>99.1</v>
      </c>
      <c r="N20" s="19">
        <v>100</v>
      </c>
    </row>
    <row r="21" spans="2:14" ht="12.75">
      <c r="B21" s="20"/>
      <c r="C21" s="4" t="s">
        <v>19</v>
      </c>
      <c r="D21" s="24">
        <v>56790</v>
      </c>
      <c r="E21" s="5">
        <v>1.1</v>
      </c>
      <c r="F21" s="5">
        <v>10.3</v>
      </c>
      <c r="G21" s="5">
        <v>24.9</v>
      </c>
      <c r="H21" s="5">
        <v>38.6</v>
      </c>
      <c r="I21" s="5">
        <v>58</v>
      </c>
      <c r="J21" s="5">
        <v>74.9</v>
      </c>
      <c r="K21" s="5">
        <v>85.7</v>
      </c>
      <c r="L21" s="5">
        <v>93.3</v>
      </c>
      <c r="M21" s="5">
        <v>98.2</v>
      </c>
      <c r="N21" s="6">
        <v>100</v>
      </c>
    </row>
    <row r="22" spans="2:14" ht="12.75">
      <c r="B22" s="20"/>
      <c r="C22" s="4" t="s">
        <v>16</v>
      </c>
      <c r="D22" s="24">
        <v>59588</v>
      </c>
      <c r="E22" s="5">
        <v>1.1</v>
      </c>
      <c r="F22" s="5">
        <v>12.6</v>
      </c>
      <c r="G22" s="5">
        <v>26.4</v>
      </c>
      <c r="H22" s="5">
        <v>41.3</v>
      </c>
      <c r="I22" s="5">
        <v>60.9</v>
      </c>
      <c r="J22" s="5">
        <v>76.9</v>
      </c>
      <c r="K22" s="5">
        <v>87.3</v>
      </c>
      <c r="L22" s="5">
        <v>94.4</v>
      </c>
      <c r="M22" s="5">
        <v>98.8</v>
      </c>
      <c r="N22" s="6">
        <v>100</v>
      </c>
    </row>
    <row r="23" spans="2:14" ht="12.75">
      <c r="B23" s="20"/>
      <c r="C23" s="4" t="s">
        <v>2</v>
      </c>
      <c r="D23" s="24">
        <v>57731</v>
      </c>
      <c r="E23" s="5">
        <v>1.1</v>
      </c>
      <c r="F23" s="5">
        <v>14</v>
      </c>
      <c r="G23" s="5">
        <v>28.9</v>
      </c>
      <c r="H23" s="5">
        <v>45.1</v>
      </c>
      <c r="I23" s="5">
        <v>65.1</v>
      </c>
      <c r="J23" s="5">
        <v>80.7</v>
      </c>
      <c r="K23" s="5">
        <v>90.3</v>
      </c>
      <c r="L23" s="5">
        <v>96.2</v>
      </c>
      <c r="M23" s="5">
        <v>99.3</v>
      </c>
      <c r="N23" s="6">
        <v>100</v>
      </c>
    </row>
    <row r="24" spans="2:14" ht="12.75">
      <c r="B24" s="21"/>
      <c r="C24" s="7" t="s">
        <v>1</v>
      </c>
      <c r="D24" s="25">
        <v>57561</v>
      </c>
      <c r="E24" s="8">
        <v>1.1</v>
      </c>
      <c r="F24" s="8">
        <v>14.8</v>
      </c>
      <c r="G24" s="8">
        <v>31</v>
      </c>
      <c r="H24" s="8">
        <v>47.7</v>
      </c>
      <c r="I24" s="8">
        <v>68.6</v>
      </c>
      <c r="J24" s="8">
        <v>84.2</v>
      </c>
      <c r="K24" s="8">
        <v>92.7</v>
      </c>
      <c r="L24" s="8">
        <v>97.2</v>
      </c>
      <c r="M24" s="8">
        <v>99.4</v>
      </c>
      <c r="N24" s="9">
        <v>100</v>
      </c>
    </row>
    <row r="25" spans="2:14" ht="12.75">
      <c r="B25" s="21"/>
      <c r="C25" s="7" t="s">
        <v>23</v>
      </c>
      <c r="D25" s="25">
        <v>59121</v>
      </c>
      <c r="E25" s="8">
        <v>1.1</v>
      </c>
      <c r="F25" s="8">
        <v>16.2</v>
      </c>
      <c r="G25" s="8">
        <v>32.8</v>
      </c>
      <c r="H25" s="8">
        <v>49.4</v>
      </c>
      <c r="I25" s="8">
        <v>70.1</v>
      </c>
      <c r="J25" s="8">
        <v>85.5</v>
      </c>
      <c r="K25" s="8">
        <v>93.5</v>
      </c>
      <c r="L25" s="8">
        <v>97.6</v>
      </c>
      <c r="M25" s="8">
        <v>99.5</v>
      </c>
      <c r="N25" s="9">
        <v>100</v>
      </c>
    </row>
    <row r="26" spans="2:14" ht="12.75">
      <c r="B26" s="21"/>
      <c r="C26" s="7" t="s">
        <v>25</v>
      </c>
      <c r="D26" s="25">
        <v>62015</v>
      </c>
      <c r="E26" s="8">
        <v>1.2</v>
      </c>
      <c r="F26" s="8">
        <v>16.4</v>
      </c>
      <c r="G26" s="8">
        <v>33.8</v>
      </c>
      <c r="H26" s="8">
        <v>50.7</v>
      </c>
      <c r="I26" s="8">
        <v>71.8</v>
      </c>
      <c r="J26" s="8">
        <v>87</v>
      </c>
      <c r="K26" s="8">
        <v>94.3</v>
      </c>
      <c r="L26" s="8">
        <v>98</v>
      </c>
      <c r="M26" s="8">
        <v>99.6</v>
      </c>
      <c r="N26" s="9">
        <v>100</v>
      </c>
    </row>
    <row r="27" spans="3:14" ht="12.75">
      <c r="C27" s="13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2:14" ht="12.75">
      <c r="B28" s="34" t="s">
        <v>21</v>
      </c>
      <c r="C28" s="17" t="s">
        <v>22</v>
      </c>
      <c r="D28" s="23">
        <v>641479</v>
      </c>
      <c r="E28" s="18">
        <v>12.4</v>
      </c>
      <c r="F28" s="18">
        <v>3.5</v>
      </c>
      <c r="G28" s="18">
        <v>11.7</v>
      </c>
      <c r="H28" s="18">
        <v>29.2</v>
      </c>
      <c r="I28" s="18">
        <v>51</v>
      </c>
      <c r="J28" s="18">
        <v>69.1</v>
      </c>
      <c r="K28" s="18">
        <v>84.4</v>
      </c>
      <c r="L28" s="18">
        <v>92.7</v>
      </c>
      <c r="M28" s="18">
        <v>96.5</v>
      </c>
      <c r="N28" s="19">
        <v>100</v>
      </c>
    </row>
    <row r="29" spans="2:14" ht="12.75">
      <c r="B29" s="20"/>
      <c r="C29" s="4" t="s">
        <v>19</v>
      </c>
      <c r="D29" s="24">
        <v>645429</v>
      </c>
      <c r="E29" s="5">
        <v>12.4</v>
      </c>
      <c r="F29" s="5">
        <v>3</v>
      </c>
      <c r="G29" s="5">
        <v>11.5</v>
      </c>
      <c r="H29" s="5">
        <v>28.4</v>
      </c>
      <c r="I29" s="5">
        <v>49.9</v>
      </c>
      <c r="J29" s="5">
        <v>67.6</v>
      </c>
      <c r="K29" s="5">
        <v>83.4</v>
      </c>
      <c r="L29" s="5">
        <v>92.1</v>
      </c>
      <c r="M29" s="5">
        <v>95.9</v>
      </c>
      <c r="N29" s="6">
        <v>100</v>
      </c>
    </row>
    <row r="30" spans="2:14" ht="12.75">
      <c r="B30" s="20"/>
      <c r="C30" s="4" t="s">
        <v>16</v>
      </c>
      <c r="D30" s="24">
        <v>675261</v>
      </c>
      <c r="E30" s="5">
        <v>12.6</v>
      </c>
      <c r="F30" s="5">
        <v>4.3</v>
      </c>
      <c r="G30" s="5">
        <v>11.7</v>
      </c>
      <c r="H30" s="5">
        <v>29.2</v>
      </c>
      <c r="I30" s="5">
        <v>51.7</v>
      </c>
      <c r="J30" s="5">
        <v>69.8</v>
      </c>
      <c r="K30" s="5">
        <v>84.4</v>
      </c>
      <c r="L30" s="5">
        <v>92.6</v>
      </c>
      <c r="M30" s="5">
        <v>96.2</v>
      </c>
      <c r="N30" s="6">
        <v>100</v>
      </c>
    </row>
    <row r="31" spans="2:14" ht="12.75">
      <c r="B31" s="20"/>
      <c r="C31" s="4" t="s">
        <v>2</v>
      </c>
      <c r="D31" s="24">
        <v>676022</v>
      </c>
      <c r="E31" s="5">
        <v>12.9</v>
      </c>
      <c r="F31" s="5">
        <v>4</v>
      </c>
      <c r="G31" s="5">
        <v>12.9</v>
      </c>
      <c r="H31" s="5">
        <v>30.5</v>
      </c>
      <c r="I31" s="5">
        <v>53.4</v>
      </c>
      <c r="J31" s="5">
        <v>71.6</v>
      </c>
      <c r="K31" s="5">
        <v>85.1</v>
      </c>
      <c r="L31" s="5">
        <v>93</v>
      </c>
      <c r="M31" s="5">
        <v>96.4</v>
      </c>
      <c r="N31" s="6">
        <v>100</v>
      </c>
    </row>
    <row r="32" spans="2:14" ht="12.75">
      <c r="B32" s="21"/>
      <c r="C32" s="7" t="s">
        <v>1</v>
      </c>
      <c r="D32" s="25">
        <v>684251</v>
      </c>
      <c r="E32" s="8">
        <v>13</v>
      </c>
      <c r="F32" s="8">
        <v>4.1</v>
      </c>
      <c r="G32" s="8">
        <v>13.1</v>
      </c>
      <c r="H32" s="8">
        <v>30.7</v>
      </c>
      <c r="I32" s="8">
        <v>54.3</v>
      </c>
      <c r="J32" s="8">
        <v>72.6</v>
      </c>
      <c r="K32" s="8">
        <v>85.8</v>
      </c>
      <c r="L32" s="8">
        <v>93.1</v>
      </c>
      <c r="M32" s="8">
        <v>96.3</v>
      </c>
      <c r="N32" s="9">
        <v>100</v>
      </c>
    </row>
    <row r="33" spans="2:14" ht="12.75">
      <c r="B33" s="21"/>
      <c r="C33" s="7" t="s">
        <v>23</v>
      </c>
      <c r="D33" s="25">
        <v>693475</v>
      </c>
      <c r="E33" s="8">
        <v>13</v>
      </c>
      <c r="F33" s="8">
        <v>4</v>
      </c>
      <c r="G33" s="8">
        <v>13.7</v>
      </c>
      <c r="H33" s="8">
        <v>31.4</v>
      </c>
      <c r="I33" s="8">
        <v>55.3</v>
      </c>
      <c r="J33" s="8">
        <v>73.1</v>
      </c>
      <c r="K33" s="8">
        <v>86.1</v>
      </c>
      <c r="L33" s="8">
        <v>93.2</v>
      </c>
      <c r="M33" s="8">
        <v>96.3</v>
      </c>
      <c r="N33" s="9">
        <v>100</v>
      </c>
    </row>
    <row r="34" spans="2:14" ht="12.75">
      <c r="B34" s="21"/>
      <c r="C34" s="7" t="s">
        <v>25</v>
      </c>
      <c r="D34" s="25">
        <v>672102</v>
      </c>
      <c r="E34" s="8">
        <v>13</v>
      </c>
      <c r="F34" s="8">
        <v>4.5</v>
      </c>
      <c r="G34" s="8">
        <v>14.3</v>
      </c>
      <c r="H34" s="8">
        <v>30.5</v>
      </c>
      <c r="I34" s="8">
        <v>56.4</v>
      </c>
      <c r="J34" s="8">
        <v>74.5</v>
      </c>
      <c r="K34" s="8">
        <v>86.1</v>
      </c>
      <c r="L34" s="8">
        <v>93.7</v>
      </c>
      <c r="M34" s="8">
        <v>97.5</v>
      </c>
      <c r="N34" s="9">
        <v>100</v>
      </c>
    </row>
    <row r="35" ht="6" customHeight="1"/>
    <row r="36" ht="12.75">
      <c r="I36" s="32" t="s">
        <v>26</v>
      </c>
    </row>
    <row r="37" spans="3:14" ht="14.25" customHeight="1">
      <c r="C37" s="10"/>
      <c r="D37" s="11" t="s">
        <v>5</v>
      </c>
      <c r="E37" s="36" t="s">
        <v>27</v>
      </c>
      <c r="F37" s="11" t="s">
        <v>6</v>
      </c>
      <c r="G37" s="11" t="s">
        <v>7</v>
      </c>
      <c r="H37" s="11" t="s">
        <v>8</v>
      </c>
      <c r="I37" s="11" t="s">
        <v>9</v>
      </c>
      <c r="J37" s="11" t="s">
        <v>10</v>
      </c>
      <c r="K37" s="11" t="s">
        <v>11</v>
      </c>
      <c r="L37" s="11" t="s">
        <v>12</v>
      </c>
      <c r="M37" s="11" t="s">
        <v>13</v>
      </c>
      <c r="N37" s="12" t="s">
        <v>14</v>
      </c>
    </row>
    <row r="38" spans="2:14" ht="13.5">
      <c r="B38" s="33" t="s">
        <v>0</v>
      </c>
      <c r="C38" s="17" t="s">
        <v>22</v>
      </c>
      <c r="D38" s="23">
        <v>315071</v>
      </c>
      <c r="E38" s="18">
        <v>6.1</v>
      </c>
      <c r="F38" s="26">
        <f>F4*$D4/100</f>
        <v>22370.041</v>
      </c>
      <c r="G38" s="26">
        <f aca="true" t="shared" si="0" ref="G38:N38">G4*$D4/100</f>
        <v>55137.425</v>
      </c>
      <c r="H38" s="26">
        <f t="shared" si="0"/>
        <v>96096.655</v>
      </c>
      <c r="I38" s="26">
        <f t="shared" si="0"/>
        <v>165412.275</v>
      </c>
      <c r="J38" s="26">
        <f t="shared" si="0"/>
        <v>224330.552</v>
      </c>
      <c r="K38" s="26">
        <f t="shared" si="0"/>
        <v>268440.49199999997</v>
      </c>
      <c r="L38" s="26">
        <f t="shared" si="0"/>
        <v>297427.02400000003</v>
      </c>
      <c r="M38" s="26">
        <f t="shared" si="0"/>
        <v>312550.432</v>
      </c>
      <c r="N38" s="27">
        <f t="shared" si="0"/>
        <v>315071</v>
      </c>
    </row>
    <row r="39" spans="2:14" ht="13.5">
      <c r="B39" s="20"/>
      <c r="C39" s="4" t="s">
        <v>19</v>
      </c>
      <c r="D39" s="24">
        <v>308342</v>
      </c>
      <c r="E39" s="5">
        <v>5.9</v>
      </c>
      <c r="F39" s="28">
        <f>F5*$D5/100</f>
        <v>19425.546</v>
      </c>
      <c r="G39" s="28">
        <f aca="true" t="shared" si="1" ref="G39:N39">G5*$D5/100</f>
        <v>52418.14</v>
      </c>
      <c r="H39" s="28">
        <f t="shared" si="1"/>
        <v>90652.548</v>
      </c>
      <c r="I39" s="28">
        <f t="shared" si="1"/>
        <v>153862.658</v>
      </c>
      <c r="J39" s="28">
        <f t="shared" si="1"/>
        <v>216764.42599999998</v>
      </c>
      <c r="K39" s="28">
        <f t="shared" si="1"/>
        <v>260240.64800000002</v>
      </c>
      <c r="L39" s="28">
        <f t="shared" si="1"/>
        <v>288608.11199999996</v>
      </c>
      <c r="M39" s="28">
        <f t="shared" si="1"/>
        <v>303716.87</v>
      </c>
      <c r="N39" s="29">
        <f t="shared" si="1"/>
        <v>308342</v>
      </c>
    </row>
    <row r="40" spans="2:14" ht="13.5">
      <c r="B40" s="20"/>
      <c r="C40" s="4" t="s">
        <v>16</v>
      </c>
      <c r="D40" s="24">
        <v>295970</v>
      </c>
      <c r="E40" s="5">
        <v>5.5</v>
      </c>
      <c r="F40" s="28">
        <f aca="true" t="shared" si="2" ref="F40:N40">F6*$D6/100</f>
        <v>21013.87</v>
      </c>
      <c r="G40" s="28">
        <f t="shared" si="2"/>
        <v>51498.78</v>
      </c>
      <c r="H40" s="28">
        <f t="shared" si="2"/>
        <v>92934.58</v>
      </c>
      <c r="I40" s="28">
        <f t="shared" si="2"/>
        <v>155088.28</v>
      </c>
      <c r="J40" s="28">
        <f t="shared" si="2"/>
        <v>209250.79</v>
      </c>
      <c r="K40" s="28">
        <f t="shared" si="2"/>
        <v>248910.77</v>
      </c>
      <c r="L40" s="28">
        <f t="shared" si="2"/>
        <v>276435.98</v>
      </c>
      <c r="M40" s="28">
        <f t="shared" si="2"/>
        <v>291530.45</v>
      </c>
      <c r="N40" s="29">
        <f t="shared" si="2"/>
        <v>295970</v>
      </c>
    </row>
    <row r="41" spans="2:14" ht="13.5">
      <c r="B41" s="20"/>
      <c r="C41" s="4" t="s">
        <v>2</v>
      </c>
      <c r="D41" s="24">
        <v>251706</v>
      </c>
      <c r="E41" s="5">
        <v>4.8</v>
      </c>
      <c r="F41" s="28">
        <f aca="true" t="shared" si="3" ref="F41:N41">F7*$D7/100</f>
        <v>20891.598</v>
      </c>
      <c r="G41" s="28">
        <f t="shared" si="3"/>
        <v>50844.612</v>
      </c>
      <c r="H41" s="28">
        <f t="shared" si="3"/>
        <v>90614.16</v>
      </c>
      <c r="I41" s="28">
        <f t="shared" si="3"/>
        <v>149261.658</v>
      </c>
      <c r="J41" s="28">
        <f t="shared" si="3"/>
        <v>194820.44400000002</v>
      </c>
      <c r="K41" s="28">
        <f t="shared" si="3"/>
        <v>223766.63400000002</v>
      </c>
      <c r="L41" s="28">
        <f t="shared" si="3"/>
        <v>241386.05400000003</v>
      </c>
      <c r="M41" s="28">
        <f t="shared" si="3"/>
        <v>249440.64599999998</v>
      </c>
      <c r="N41" s="29">
        <f t="shared" si="3"/>
        <v>251706</v>
      </c>
    </row>
    <row r="42" spans="2:14" ht="13.5">
      <c r="B42" s="21"/>
      <c r="C42" s="7" t="s">
        <v>1</v>
      </c>
      <c r="D42" s="25">
        <v>216481</v>
      </c>
      <c r="E42" s="8">
        <v>4.1</v>
      </c>
      <c r="F42" s="30">
        <f aca="true" t="shared" si="4" ref="F42:N42">F8*$D8/100</f>
        <v>20349.214</v>
      </c>
      <c r="G42" s="30">
        <f t="shared" si="4"/>
        <v>48275.263</v>
      </c>
      <c r="H42" s="30">
        <f t="shared" si="4"/>
        <v>86159.438</v>
      </c>
      <c r="I42" s="30">
        <f t="shared" si="4"/>
        <v>138764.321</v>
      </c>
      <c r="J42" s="30">
        <f t="shared" si="4"/>
        <v>176864.97699999998</v>
      </c>
      <c r="K42" s="30">
        <f t="shared" si="4"/>
        <v>198513.077</v>
      </c>
      <c r="L42" s="30">
        <f t="shared" si="4"/>
        <v>209770.08900000004</v>
      </c>
      <c r="M42" s="30">
        <f t="shared" si="4"/>
        <v>215182.11400000003</v>
      </c>
      <c r="N42" s="31">
        <f t="shared" si="4"/>
        <v>216481</v>
      </c>
    </row>
    <row r="43" spans="2:14" ht="13.5">
      <c r="B43" s="21"/>
      <c r="C43" s="7" t="s">
        <v>23</v>
      </c>
      <c r="D43" s="25">
        <v>197774</v>
      </c>
      <c r="E43" s="8">
        <v>3.7</v>
      </c>
      <c r="F43" s="30">
        <f aca="true" t="shared" si="5" ref="F43:N44">F9*$D9/100</f>
        <v>19184.077999999998</v>
      </c>
      <c r="G43" s="30">
        <f t="shared" si="5"/>
        <v>45092.472</v>
      </c>
      <c r="H43" s="30">
        <f t="shared" si="5"/>
        <v>81482.888</v>
      </c>
      <c r="I43" s="30">
        <f t="shared" si="5"/>
        <v>130728.61399999999</v>
      </c>
      <c r="J43" s="30">
        <f t="shared" si="5"/>
        <v>164943.516</v>
      </c>
      <c r="K43" s="30">
        <f t="shared" si="5"/>
        <v>183138.724</v>
      </c>
      <c r="L43" s="30">
        <f t="shared" si="5"/>
        <v>192631.87600000002</v>
      </c>
      <c r="M43" s="30">
        <f t="shared" si="5"/>
        <v>196785.13</v>
      </c>
      <c r="N43" s="31">
        <f t="shared" si="5"/>
        <v>197774</v>
      </c>
    </row>
    <row r="44" spans="2:14" ht="13.5">
      <c r="B44" s="21"/>
      <c r="C44" s="7" t="s">
        <v>25</v>
      </c>
      <c r="D44" s="25">
        <v>184813</v>
      </c>
      <c r="E44" s="8">
        <v>3.6</v>
      </c>
      <c r="F44" s="30">
        <f t="shared" si="5"/>
        <v>18666.113</v>
      </c>
      <c r="G44" s="30">
        <f t="shared" si="5"/>
        <v>45463.998</v>
      </c>
      <c r="H44" s="30">
        <f t="shared" si="5"/>
        <v>79839.216</v>
      </c>
      <c r="I44" s="30">
        <f t="shared" si="5"/>
        <v>125488.02700000002</v>
      </c>
      <c r="J44" s="30">
        <f t="shared" si="5"/>
        <v>157830.30200000003</v>
      </c>
      <c r="K44" s="30">
        <f t="shared" si="5"/>
        <v>174093.84600000002</v>
      </c>
      <c r="L44" s="30">
        <f t="shared" si="5"/>
        <v>181301.553</v>
      </c>
      <c r="M44" s="30">
        <f t="shared" si="5"/>
        <v>184258.56100000002</v>
      </c>
      <c r="N44" s="31">
        <f t="shared" si="5"/>
        <v>184813</v>
      </c>
    </row>
    <row r="45" spans="3:14" ht="4.5" customHeight="1">
      <c r="C45" s="13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2:14" ht="13.5">
      <c r="B46" s="33" t="s">
        <v>17</v>
      </c>
      <c r="C46" s="17" t="s">
        <v>22</v>
      </c>
      <c r="D46" s="23">
        <v>122053</v>
      </c>
      <c r="E46" s="18">
        <v>2.4</v>
      </c>
      <c r="F46" s="26">
        <f>F12*$D12/100</f>
        <v>8909.869</v>
      </c>
      <c r="G46" s="26">
        <f aca="true" t="shared" si="6" ref="G46:N46">G12*$D12/100</f>
        <v>22213.646</v>
      </c>
      <c r="H46" s="26">
        <f t="shared" si="6"/>
        <v>40155.437</v>
      </c>
      <c r="I46" s="26">
        <f t="shared" si="6"/>
        <v>70058.422</v>
      </c>
      <c r="J46" s="26">
        <f t="shared" si="6"/>
        <v>92760.28</v>
      </c>
      <c r="K46" s="26">
        <f t="shared" si="6"/>
        <v>107772.799</v>
      </c>
      <c r="L46" s="26">
        <f t="shared" si="6"/>
        <v>117048.827</v>
      </c>
      <c r="M46" s="26">
        <f t="shared" si="6"/>
        <v>121442.735</v>
      </c>
      <c r="N46" s="27">
        <f t="shared" si="6"/>
        <v>122053</v>
      </c>
    </row>
    <row r="47" spans="2:14" ht="13.5">
      <c r="B47" s="20"/>
      <c r="C47" s="4" t="s">
        <v>19</v>
      </c>
      <c r="D47" s="24">
        <v>121679</v>
      </c>
      <c r="E47" s="5">
        <v>2.3</v>
      </c>
      <c r="F47" s="28">
        <f aca="true" t="shared" si="7" ref="F47:N47">F13*$D13/100</f>
        <v>7179.061000000001</v>
      </c>
      <c r="G47" s="28">
        <f t="shared" si="7"/>
        <v>20442.072</v>
      </c>
      <c r="H47" s="28">
        <f t="shared" si="7"/>
        <v>36382.02099999999</v>
      </c>
      <c r="I47" s="28">
        <f t="shared" si="7"/>
        <v>66558.413</v>
      </c>
      <c r="J47" s="28">
        <f t="shared" si="7"/>
        <v>93327.793</v>
      </c>
      <c r="K47" s="28">
        <f t="shared" si="7"/>
        <v>107929.273</v>
      </c>
      <c r="L47" s="28">
        <f t="shared" si="7"/>
        <v>116325.12399999998</v>
      </c>
      <c r="M47" s="28">
        <f t="shared" si="7"/>
        <v>120340.53100000002</v>
      </c>
      <c r="N47" s="29">
        <f t="shared" si="7"/>
        <v>121679</v>
      </c>
    </row>
    <row r="48" spans="2:14" ht="13.5">
      <c r="B48" s="20"/>
      <c r="C48" s="4" t="s">
        <v>16</v>
      </c>
      <c r="D48" s="24">
        <v>118014</v>
      </c>
      <c r="E48" s="5">
        <v>2.2</v>
      </c>
      <c r="F48" s="28">
        <f aca="true" t="shared" si="8" ref="F48:N48">F14*$D14/100</f>
        <v>7552.896000000001</v>
      </c>
      <c r="G48" s="28">
        <f t="shared" si="8"/>
        <v>20416.422000000002</v>
      </c>
      <c r="H48" s="28">
        <f t="shared" si="8"/>
        <v>39062.634000000005</v>
      </c>
      <c r="I48" s="28">
        <f t="shared" si="8"/>
        <v>69510.246</v>
      </c>
      <c r="J48" s="28">
        <f t="shared" si="8"/>
        <v>90516.73800000001</v>
      </c>
      <c r="K48" s="28">
        <f t="shared" si="8"/>
        <v>103498.278</v>
      </c>
      <c r="L48" s="28">
        <f t="shared" si="8"/>
        <v>111995.28600000002</v>
      </c>
      <c r="M48" s="28">
        <f t="shared" si="8"/>
        <v>116715.84600000002</v>
      </c>
      <c r="N48" s="29">
        <f t="shared" si="8"/>
        <v>118014</v>
      </c>
    </row>
    <row r="49" spans="2:14" ht="13.5">
      <c r="B49" s="20"/>
      <c r="C49" s="4" t="s">
        <v>2</v>
      </c>
      <c r="D49" s="24">
        <v>101466</v>
      </c>
      <c r="E49" s="5">
        <v>1.9</v>
      </c>
      <c r="F49" s="28">
        <f aca="true" t="shared" si="9" ref="F49:N49">F15*$D15/100</f>
        <v>7812.8820000000005</v>
      </c>
      <c r="G49" s="28">
        <f t="shared" si="9"/>
        <v>21206.394</v>
      </c>
      <c r="H49" s="28">
        <f t="shared" si="9"/>
        <v>39267.342000000004</v>
      </c>
      <c r="I49" s="28">
        <f t="shared" si="9"/>
        <v>67069.026</v>
      </c>
      <c r="J49" s="28">
        <f t="shared" si="9"/>
        <v>84622.644</v>
      </c>
      <c r="K49" s="28">
        <f t="shared" si="9"/>
        <v>93551.65200000002</v>
      </c>
      <c r="L49" s="28">
        <f t="shared" si="9"/>
        <v>98422.02</v>
      </c>
      <c r="M49" s="28">
        <f t="shared" si="9"/>
        <v>100755.73799999998</v>
      </c>
      <c r="N49" s="29">
        <f t="shared" si="9"/>
        <v>101466</v>
      </c>
    </row>
    <row r="50" spans="2:14" ht="13.5">
      <c r="B50" s="21"/>
      <c r="C50" s="7" t="s">
        <v>1</v>
      </c>
      <c r="D50" s="25">
        <v>86680</v>
      </c>
      <c r="E50" s="8">
        <v>1.7</v>
      </c>
      <c r="F50" s="30">
        <f aca="true" t="shared" si="10" ref="F50:N50">F16*$D16/100</f>
        <v>7194.440000000001</v>
      </c>
      <c r="G50" s="30">
        <f t="shared" si="10"/>
        <v>19069.6</v>
      </c>
      <c r="H50" s="30">
        <f t="shared" si="10"/>
        <v>35192.08</v>
      </c>
      <c r="I50" s="30">
        <f t="shared" si="10"/>
        <v>59635.84</v>
      </c>
      <c r="J50" s="30">
        <f t="shared" si="10"/>
        <v>74198.07999999999</v>
      </c>
      <c r="K50" s="30">
        <f t="shared" si="10"/>
        <v>81045.8</v>
      </c>
      <c r="L50" s="30">
        <f t="shared" si="10"/>
        <v>84599.68</v>
      </c>
      <c r="M50" s="30">
        <f t="shared" si="10"/>
        <v>86246.6</v>
      </c>
      <c r="N50" s="31">
        <f t="shared" si="10"/>
        <v>86680</v>
      </c>
    </row>
    <row r="51" spans="2:14" ht="13.5">
      <c r="B51" s="21"/>
      <c r="C51" s="7" t="s">
        <v>23</v>
      </c>
      <c r="D51" s="25">
        <v>77671</v>
      </c>
      <c r="E51" s="8">
        <v>1.5</v>
      </c>
      <c r="F51" s="30">
        <f aca="true" t="shared" si="11" ref="F51:N52">F17*$D17/100</f>
        <v>6835.048000000001</v>
      </c>
      <c r="G51" s="30">
        <f t="shared" si="11"/>
        <v>18097.343</v>
      </c>
      <c r="H51" s="30">
        <f t="shared" si="11"/>
        <v>33476.201</v>
      </c>
      <c r="I51" s="30">
        <f t="shared" si="11"/>
        <v>55146.41</v>
      </c>
      <c r="J51" s="30">
        <f t="shared" si="11"/>
        <v>67651.44099999999</v>
      </c>
      <c r="K51" s="30">
        <f t="shared" si="11"/>
        <v>73321.424</v>
      </c>
      <c r="L51" s="30">
        <f t="shared" si="11"/>
        <v>76117.58</v>
      </c>
      <c r="M51" s="30">
        <f t="shared" si="11"/>
        <v>77437.98700000001</v>
      </c>
      <c r="N51" s="31">
        <f t="shared" si="11"/>
        <v>77671</v>
      </c>
    </row>
    <row r="52" spans="2:14" ht="13.5">
      <c r="B52" s="21"/>
      <c r="C52" s="7" t="s">
        <v>25</v>
      </c>
      <c r="D52" s="25">
        <v>73318</v>
      </c>
      <c r="E52" s="8">
        <v>1.4</v>
      </c>
      <c r="F52" s="30">
        <f t="shared" si="11"/>
        <v>6671.937999999999</v>
      </c>
      <c r="G52" s="30">
        <f t="shared" si="11"/>
        <v>17596.32</v>
      </c>
      <c r="H52" s="30">
        <f t="shared" si="11"/>
        <v>32259.92</v>
      </c>
      <c r="I52" s="30">
        <f t="shared" si="11"/>
        <v>52569.00600000001</v>
      </c>
      <c r="J52" s="30">
        <f t="shared" si="11"/>
        <v>64593.157999999996</v>
      </c>
      <c r="K52" s="30">
        <f t="shared" si="11"/>
        <v>69578.782</v>
      </c>
      <c r="L52" s="30">
        <f t="shared" si="11"/>
        <v>71998.27600000001</v>
      </c>
      <c r="M52" s="30">
        <f t="shared" si="11"/>
        <v>73098.046</v>
      </c>
      <c r="N52" s="31">
        <f t="shared" si="11"/>
        <v>73318</v>
      </c>
    </row>
    <row r="53" spans="3:14" ht="6" customHeight="1">
      <c r="C53" s="22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6"/>
    </row>
    <row r="54" spans="2:14" ht="13.5">
      <c r="B54" s="33" t="s">
        <v>18</v>
      </c>
      <c r="C54" s="17" t="s">
        <v>22</v>
      </c>
      <c r="D54" s="23">
        <v>54050</v>
      </c>
      <c r="E54" s="18">
        <v>1</v>
      </c>
      <c r="F54" s="26">
        <f>F20*$D20/100</f>
        <v>6323.85</v>
      </c>
      <c r="G54" s="26">
        <f aca="true" t="shared" si="12" ref="G54:N54">G20*$D20/100</f>
        <v>13566.55</v>
      </c>
      <c r="H54" s="26">
        <f t="shared" si="12"/>
        <v>21241.65</v>
      </c>
      <c r="I54" s="26">
        <f t="shared" si="12"/>
        <v>32213.8</v>
      </c>
      <c r="J54" s="26">
        <f t="shared" si="12"/>
        <v>41023.950000000004</v>
      </c>
      <c r="K54" s="26">
        <f t="shared" si="12"/>
        <v>47023.5</v>
      </c>
      <c r="L54" s="26">
        <f t="shared" si="12"/>
        <v>51077.25</v>
      </c>
      <c r="M54" s="26">
        <f t="shared" si="12"/>
        <v>53563.55</v>
      </c>
      <c r="N54" s="27">
        <f t="shared" si="12"/>
        <v>54050</v>
      </c>
    </row>
    <row r="55" spans="2:14" ht="13.5">
      <c r="B55" s="20"/>
      <c r="C55" s="4" t="s">
        <v>19</v>
      </c>
      <c r="D55" s="24">
        <v>56790</v>
      </c>
      <c r="E55" s="5">
        <v>1.1</v>
      </c>
      <c r="F55" s="28">
        <f aca="true" t="shared" si="13" ref="F55:N55">F21*$D21/100</f>
        <v>5849.37</v>
      </c>
      <c r="G55" s="28">
        <f t="shared" si="13"/>
        <v>14140.71</v>
      </c>
      <c r="H55" s="28">
        <f t="shared" si="13"/>
        <v>21920.94</v>
      </c>
      <c r="I55" s="28">
        <f t="shared" si="13"/>
        <v>32938.2</v>
      </c>
      <c r="J55" s="28">
        <f t="shared" si="13"/>
        <v>42535.71</v>
      </c>
      <c r="K55" s="28">
        <f t="shared" si="13"/>
        <v>48669.03</v>
      </c>
      <c r="L55" s="28">
        <f t="shared" si="13"/>
        <v>52985.07</v>
      </c>
      <c r="M55" s="28">
        <f t="shared" si="13"/>
        <v>55767.78</v>
      </c>
      <c r="N55" s="29">
        <f t="shared" si="13"/>
        <v>56790</v>
      </c>
    </row>
    <row r="56" spans="2:14" ht="13.5">
      <c r="B56" s="20"/>
      <c r="C56" s="4" t="s">
        <v>16</v>
      </c>
      <c r="D56" s="24">
        <v>59588</v>
      </c>
      <c r="E56" s="5">
        <v>1.1</v>
      </c>
      <c r="F56" s="28">
        <f aca="true" t="shared" si="14" ref="F56:N56">F22*$D22/100</f>
        <v>7508.088</v>
      </c>
      <c r="G56" s="28">
        <f t="shared" si="14"/>
        <v>15731.232</v>
      </c>
      <c r="H56" s="28">
        <f t="shared" si="14"/>
        <v>24609.843999999997</v>
      </c>
      <c r="I56" s="28">
        <f t="shared" si="14"/>
        <v>36289.092</v>
      </c>
      <c r="J56" s="28">
        <f t="shared" si="14"/>
        <v>45823.172</v>
      </c>
      <c r="K56" s="28">
        <f t="shared" si="14"/>
        <v>52020.32399999999</v>
      </c>
      <c r="L56" s="28">
        <f t="shared" si="14"/>
        <v>56251.072</v>
      </c>
      <c r="M56" s="28">
        <f t="shared" si="14"/>
        <v>58872.943999999996</v>
      </c>
      <c r="N56" s="29">
        <f t="shared" si="14"/>
        <v>59588</v>
      </c>
    </row>
    <row r="57" spans="2:14" ht="13.5">
      <c r="B57" s="20"/>
      <c r="C57" s="4" t="s">
        <v>2</v>
      </c>
      <c r="D57" s="24">
        <v>57731</v>
      </c>
      <c r="E57" s="5">
        <v>1.1</v>
      </c>
      <c r="F57" s="28">
        <f aca="true" t="shared" si="15" ref="F57:N57">F23*$D23/100</f>
        <v>8082.34</v>
      </c>
      <c r="G57" s="28">
        <f t="shared" si="15"/>
        <v>16684.259</v>
      </c>
      <c r="H57" s="28">
        <f t="shared" si="15"/>
        <v>26036.681</v>
      </c>
      <c r="I57" s="28">
        <f t="shared" si="15"/>
        <v>37582.880999999994</v>
      </c>
      <c r="J57" s="28">
        <f t="shared" si="15"/>
        <v>46588.917</v>
      </c>
      <c r="K57" s="28">
        <f t="shared" si="15"/>
        <v>52131.093</v>
      </c>
      <c r="L57" s="28">
        <f t="shared" si="15"/>
        <v>55537.222</v>
      </c>
      <c r="M57" s="28">
        <f t="shared" si="15"/>
        <v>57326.883</v>
      </c>
      <c r="N57" s="29">
        <f t="shared" si="15"/>
        <v>57731</v>
      </c>
    </row>
    <row r="58" spans="2:14" ht="13.5">
      <c r="B58" s="21"/>
      <c r="C58" s="7" t="s">
        <v>1</v>
      </c>
      <c r="D58" s="25">
        <v>57561</v>
      </c>
      <c r="E58" s="8">
        <v>1.1</v>
      </c>
      <c r="F58" s="30">
        <f aca="true" t="shared" si="16" ref="F58:N58">F24*$D24/100</f>
        <v>8519.028</v>
      </c>
      <c r="G58" s="30">
        <f t="shared" si="16"/>
        <v>17843.91</v>
      </c>
      <c r="H58" s="30">
        <f t="shared" si="16"/>
        <v>27456.597</v>
      </c>
      <c r="I58" s="30">
        <f t="shared" si="16"/>
        <v>39486.846</v>
      </c>
      <c r="J58" s="30">
        <f t="shared" si="16"/>
        <v>48466.362</v>
      </c>
      <c r="K58" s="30">
        <f t="shared" si="16"/>
        <v>53359.047</v>
      </c>
      <c r="L58" s="30">
        <f t="shared" si="16"/>
        <v>55949.292</v>
      </c>
      <c r="M58" s="30">
        <f t="shared" si="16"/>
        <v>57215.634000000005</v>
      </c>
      <c r="N58" s="31">
        <f t="shared" si="16"/>
        <v>57561</v>
      </c>
    </row>
    <row r="59" spans="2:14" ht="13.5">
      <c r="B59" s="21"/>
      <c r="C59" s="7" t="s">
        <v>23</v>
      </c>
      <c r="D59" s="25">
        <v>59121</v>
      </c>
      <c r="E59" s="8">
        <v>1.1</v>
      </c>
      <c r="F59" s="30">
        <f aca="true" t="shared" si="17" ref="F59:N60">F25*$D25/100</f>
        <v>9577.601999999999</v>
      </c>
      <c r="G59" s="30">
        <f t="shared" si="17"/>
        <v>19391.688</v>
      </c>
      <c r="H59" s="30">
        <f t="shared" si="17"/>
        <v>29205.773999999998</v>
      </c>
      <c r="I59" s="30">
        <f t="shared" si="17"/>
        <v>41443.820999999996</v>
      </c>
      <c r="J59" s="30">
        <f t="shared" si="17"/>
        <v>50548.455</v>
      </c>
      <c r="K59" s="30">
        <f t="shared" si="17"/>
        <v>55278.135</v>
      </c>
      <c r="L59" s="30">
        <f t="shared" si="17"/>
        <v>57702.096</v>
      </c>
      <c r="M59" s="30">
        <f t="shared" si="17"/>
        <v>58825.395</v>
      </c>
      <c r="N59" s="31">
        <f t="shared" si="17"/>
        <v>59121</v>
      </c>
    </row>
    <row r="60" spans="2:14" ht="13.5">
      <c r="B60" s="21"/>
      <c r="C60" s="7" t="s">
        <v>25</v>
      </c>
      <c r="D60" s="25">
        <v>62015</v>
      </c>
      <c r="E60" s="8">
        <v>1.2</v>
      </c>
      <c r="F60" s="30">
        <f t="shared" si="17"/>
        <v>10170.46</v>
      </c>
      <c r="G60" s="30">
        <f t="shared" si="17"/>
        <v>20961.069999999996</v>
      </c>
      <c r="H60" s="30">
        <f t="shared" si="17"/>
        <v>31441.605</v>
      </c>
      <c r="I60" s="30">
        <f t="shared" si="17"/>
        <v>44526.77</v>
      </c>
      <c r="J60" s="30">
        <f t="shared" si="17"/>
        <v>53953.05</v>
      </c>
      <c r="K60" s="30">
        <f t="shared" si="17"/>
        <v>58480.145</v>
      </c>
      <c r="L60" s="30">
        <f t="shared" si="17"/>
        <v>60774.7</v>
      </c>
      <c r="M60" s="30">
        <f t="shared" si="17"/>
        <v>61766.94</v>
      </c>
      <c r="N60" s="31">
        <f t="shared" si="17"/>
        <v>62015</v>
      </c>
    </row>
    <row r="62" ht="12.75">
      <c r="I62" s="32" t="s">
        <v>32</v>
      </c>
    </row>
    <row r="63" spans="3:17" ht="17.25">
      <c r="C63" s="10"/>
      <c r="D63" s="11" t="s">
        <v>5</v>
      </c>
      <c r="E63" s="36" t="s">
        <v>27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  <c r="L63" s="11" t="s">
        <v>12</v>
      </c>
      <c r="M63" s="11" t="s">
        <v>13</v>
      </c>
      <c r="N63" s="12" t="s">
        <v>14</v>
      </c>
      <c r="P63" t="s">
        <v>28</v>
      </c>
      <c r="Q63" t="s">
        <v>29</v>
      </c>
    </row>
    <row r="64" spans="2:17" ht="13.5">
      <c r="B64" s="33" t="s">
        <v>0</v>
      </c>
      <c r="C64" s="17" t="s">
        <v>22</v>
      </c>
      <c r="D64" s="23">
        <v>315071</v>
      </c>
      <c r="E64" s="18">
        <v>6.1</v>
      </c>
      <c r="F64" s="26">
        <f>F38</f>
        <v>22370.041</v>
      </c>
      <c r="G64" s="26">
        <f>G38-F38</f>
        <v>32767.384000000002</v>
      </c>
      <c r="H64" s="26">
        <f aca="true" t="shared" si="18" ref="H64:N64">H38-G38</f>
        <v>40959.229999999996</v>
      </c>
      <c r="I64" s="26">
        <f t="shared" si="18"/>
        <v>69315.62</v>
      </c>
      <c r="J64" s="26">
        <f t="shared" si="18"/>
        <v>58918.277</v>
      </c>
      <c r="K64" s="26">
        <f t="shared" si="18"/>
        <v>44109.93999999997</v>
      </c>
      <c r="L64" s="26">
        <f t="shared" si="18"/>
        <v>28986.532000000065</v>
      </c>
      <c r="M64" s="26">
        <f t="shared" si="18"/>
        <v>15123.407999999938</v>
      </c>
      <c r="N64" s="26">
        <f t="shared" si="18"/>
        <v>2520.5680000000284</v>
      </c>
      <c r="P64" s="38">
        <f>F64+G64</f>
        <v>55137.425</v>
      </c>
      <c r="Q64" s="39">
        <f>SUM(H64:N64)</f>
        <v>259933.57499999998</v>
      </c>
    </row>
    <row r="65" spans="2:17" ht="13.5">
      <c r="B65" s="20"/>
      <c r="C65" s="4" t="s">
        <v>19</v>
      </c>
      <c r="D65" s="24">
        <v>308342</v>
      </c>
      <c r="E65" s="5">
        <v>5.9</v>
      </c>
      <c r="F65" s="26">
        <f aca="true" t="shared" si="19" ref="F65:F70">F39</f>
        <v>19425.546</v>
      </c>
      <c r="G65" s="26">
        <f>G39-F39</f>
        <v>32992.594</v>
      </c>
      <c r="H65" s="26">
        <f aca="true" t="shared" si="20" ref="H65:N68">H39-G39</f>
        <v>38234.407999999996</v>
      </c>
      <c r="I65" s="26">
        <f t="shared" si="20"/>
        <v>63210.11</v>
      </c>
      <c r="J65" s="26">
        <f t="shared" si="20"/>
        <v>62901.76799999998</v>
      </c>
      <c r="K65" s="26">
        <f t="shared" si="20"/>
        <v>43476.22200000004</v>
      </c>
      <c r="L65" s="26">
        <f t="shared" si="20"/>
        <v>28367.46399999995</v>
      </c>
      <c r="M65" s="26">
        <f t="shared" si="20"/>
        <v>15108.75800000003</v>
      </c>
      <c r="N65" s="26">
        <f t="shared" si="20"/>
        <v>4625.130000000005</v>
      </c>
      <c r="P65" s="38">
        <f aca="true" t="shared" si="21" ref="P65:P70">F65+G65</f>
        <v>52418.14</v>
      </c>
      <c r="Q65" s="39">
        <f aca="true" t="shared" si="22" ref="Q65:Q70">SUM(H65:N65)</f>
        <v>255923.86</v>
      </c>
    </row>
    <row r="66" spans="2:17" ht="13.5">
      <c r="B66" s="20"/>
      <c r="C66" s="4" t="s">
        <v>16</v>
      </c>
      <c r="D66" s="24">
        <v>295970</v>
      </c>
      <c r="E66" s="5">
        <v>5.5</v>
      </c>
      <c r="F66" s="26">
        <f t="shared" si="19"/>
        <v>21013.87</v>
      </c>
      <c r="G66" s="26">
        <f>G40-F40</f>
        <v>30484.91</v>
      </c>
      <c r="H66" s="26">
        <f t="shared" si="20"/>
        <v>41435.8</v>
      </c>
      <c r="I66" s="26">
        <f t="shared" si="20"/>
        <v>62153.7</v>
      </c>
      <c r="J66" s="26">
        <f t="shared" si="20"/>
        <v>54162.51000000001</v>
      </c>
      <c r="K66" s="26">
        <f t="shared" si="20"/>
        <v>39659.97999999998</v>
      </c>
      <c r="L66" s="26">
        <f t="shared" si="20"/>
        <v>27525.209999999992</v>
      </c>
      <c r="M66" s="26">
        <f t="shared" si="20"/>
        <v>15094.47000000003</v>
      </c>
      <c r="N66" s="26">
        <f t="shared" si="20"/>
        <v>4439.549999999988</v>
      </c>
      <c r="P66" s="38">
        <f t="shared" si="21"/>
        <v>51498.78</v>
      </c>
      <c r="Q66" s="39">
        <f t="shared" si="22"/>
        <v>244471.22</v>
      </c>
    </row>
    <row r="67" spans="2:17" ht="13.5">
      <c r="B67" s="20"/>
      <c r="C67" s="4" t="s">
        <v>2</v>
      </c>
      <c r="D67" s="24">
        <v>251706</v>
      </c>
      <c r="E67" s="5">
        <v>4.8</v>
      </c>
      <c r="F67" s="26">
        <f t="shared" si="19"/>
        <v>20891.598</v>
      </c>
      <c r="G67" s="26">
        <f>G41-F41</f>
        <v>29953.014</v>
      </c>
      <c r="H67" s="26">
        <f t="shared" si="20"/>
        <v>39769.548</v>
      </c>
      <c r="I67" s="26">
        <f t="shared" si="20"/>
        <v>58647.49799999999</v>
      </c>
      <c r="J67" s="26">
        <f t="shared" si="20"/>
        <v>45558.78600000002</v>
      </c>
      <c r="K67" s="26">
        <f t="shared" si="20"/>
        <v>28946.190000000002</v>
      </c>
      <c r="L67" s="26">
        <f t="shared" si="20"/>
        <v>17619.420000000013</v>
      </c>
      <c r="M67" s="26">
        <f t="shared" si="20"/>
        <v>8054.591999999946</v>
      </c>
      <c r="N67" s="26">
        <f t="shared" si="20"/>
        <v>2265.354000000021</v>
      </c>
      <c r="P67" s="38">
        <f t="shared" si="21"/>
        <v>50844.612</v>
      </c>
      <c r="Q67" s="39">
        <f t="shared" si="22"/>
        <v>200861.388</v>
      </c>
    </row>
    <row r="68" spans="2:17" ht="13.5">
      <c r="B68" s="21"/>
      <c r="C68" s="7" t="s">
        <v>1</v>
      </c>
      <c r="D68" s="25">
        <v>216481</v>
      </c>
      <c r="E68" s="8">
        <v>4.1</v>
      </c>
      <c r="F68" s="26">
        <f t="shared" si="19"/>
        <v>20349.214</v>
      </c>
      <c r="G68" s="26">
        <f>G42-F42</f>
        <v>27926.049</v>
      </c>
      <c r="H68" s="26">
        <f t="shared" si="20"/>
        <v>37884.174999999996</v>
      </c>
      <c r="I68" s="26">
        <f t="shared" si="20"/>
        <v>52604.883</v>
      </c>
      <c r="J68" s="26">
        <f t="shared" si="20"/>
        <v>38100.65599999999</v>
      </c>
      <c r="K68" s="26">
        <f t="shared" si="20"/>
        <v>21648.100000000006</v>
      </c>
      <c r="L68" s="26">
        <f t="shared" si="20"/>
        <v>11257.012000000046</v>
      </c>
      <c r="M68" s="26">
        <f t="shared" si="20"/>
        <v>5412.024999999994</v>
      </c>
      <c r="N68" s="26">
        <f t="shared" si="20"/>
        <v>1298.8859999999695</v>
      </c>
      <c r="P68" s="38">
        <f t="shared" si="21"/>
        <v>48275.263</v>
      </c>
      <c r="Q68" s="39">
        <f t="shared" si="22"/>
        <v>168205.737</v>
      </c>
    </row>
    <row r="69" spans="2:19" ht="13.5">
      <c r="B69" s="21"/>
      <c r="C69" s="7" t="s">
        <v>23</v>
      </c>
      <c r="D69" s="25">
        <v>197774</v>
      </c>
      <c r="E69" s="8">
        <v>3.7</v>
      </c>
      <c r="F69" s="26">
        <f t="shared" si="19"/>
        <v>19184.077999999998</v>
      </c>
      <c r="G69" s="26">
        <f aca="true" t="shared" si="23" ref="G69:N69">G43-F43</f>
        <v>25908.394000000004</v>
      </c>
      <c r="H69" s="26">
        <f t="shared" si="23"/>
        <v>36390.416000000005</v>
      </c>
      <c r="I69" s="26">
        <f t="shared" si="23"/>
        <v>49245.72599999998</v>
      </c>
      <c r="J69" s="26">
        <f t="shared" si="23"/>
        <v>34214.90200000002</v>
      </c>
      <c r="K69" s="26">
        <f t="shared" si="23"/>
        <v>18195.207999999984</v>
      </c>
      <c r="L69" s="26">
        <f t="shared" si="23"/>
        <v>9493.152000000031</v>
      </c>
      <c r="M69" s="26">
        <f t="shared" si="23"/>
        <v>4153.253999999986</v>
      </c>
      <c r="N69" s="26">
        <f t="shared" si="23"/>
        <v>988.8699999999953</v>
      </c>
      <c r="P69" s="38">
        <f t="shared" si="21"/>
        <v>45092.472</v>
      </c>
      <c r="Q69" s="39">
        <f t="shared" si="22"/>
        <v>152681.528</v>
      </c>
      <c r="R69" t="s">
        <v>30</v>
      </c>
      <c r="S69" t="s">
        <v>31</v>
      </c>
    </row>
    <row r="70" spans="2:20" ht="13.5">
      <c r="B70" s="21"/>
      <c r="C70" s="7" t="s">
        <v>25</v>
      </c>
      <c r="D70" s="25">
        <v>184813</v>
      </c>
      <c r="E70" s="8">
        <v>3.6</v>
      </c>
      <c r="F70" s="26">
        <f t="shared" si="19"/>
        <v>18666.113</v>
      </c>
      <c r="G70" s="26">
        <f aca="true" t="shared" si="24" ref="G70:N70">G44-F44</f>
        <v>26797.885</v>
      </c>
      <c r="H70" s="26">
        <f t="shared" si="24"/>
        <v>34375.218</v>
      </c>
      <c r="I70" s="26">
        <f t="shared" si="24"/>
        <v>45648.811000000016</v>
      </c>
      <c r="J70" s="26">
        <f t="shared" si="24"/>
        <v>32342.27500000001</v>
      </c>
      <c r="K70" s="26">
        <f t="shared" si="24"/>
        <v>16263.543999999994</v>
      </c>
      <c r="L70" s="26">
        <f t="shared" si="24"/>
        <v>7207.706999999995</v>
      </c>
      <c r="M70" s="26">
        <f t="shared" si="24"/>
        <v>2957.0080000000016</v>
      </c>
      <c r="N70" s="26">
        <f t="shared" si="24"/>
        <v>554.4389999999839</v>
      </c>
      <c r="P70" s="38">
        <f t="shared" si="21"/>
        <v>45463.998</v>
      </c>
      <c r="Q70" s="39">
        <f t="shared" si="22"/>
        <v>139349.00199999998</v>
      </c>
      <c r="R70" s="38">
        <f>Q69-Q70</f>
        <v>13332.526000000013</v>
      </c>
      <c r="S70" s="40">
        <f>R70/Q69</f>
        <v>0.08732245592931198</v>
      </c>
      <c r="T70" s="38"/>
    </row>
    <row r="71" spans="3:14" ht="12.75"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6"/>
    </row>
    <row r="72" spans="2:17" ht="13.5">
      <c r="B72" s="33" t="s">
        <v>17</v>
      </c>
      <c r="C72" s="17" t="s">
        <v>22</v>
      </c>
      <c r="D72" s="23">
        <v>122053</v>
      </c>
      <c r="E72" s="18">
        <v>2.4</v>
      </c>
      <c r="F72" s="26">
        <f>F46</f>
        <v>8909.869</v>
      </c>
      <c r="G72" s="26">
        <f>G46-F46</f>
        <v>13303.777</v>
      </c>
      <c r="H72" s="26">
        <f aca="true" t="shared" si="25" ref="H72:N72">H46-G46</f>
        <v>17941.790999999997</v>
      </c>
      <c r="I72" s="26">
        <f t="shared" si="25"/>
        <v>29902.985000000008</v>
      </c>
      <c r="J72" s="26">
        <f t="shared" si="25"/>
        <v>22701.857999999993</v>
      </c>
      <c r="K72" s="26">
        <f t="shared" si="25"/>
        <v>15012.519</v>
      </c>
      <c r="L72" s="26">
        <f t="shared" si="25"/>
        <v>9276.028000000006</v>
      </c>
      <c r="M72" s="26">
        <f t="shared" si="25"/>
        <v>4393.907999999996</v>
      </c>
      <c r="N72" s="26">
        <f t="shared" si="25"/>
        <v>610.2649999999994</v>
      </c>
      <c r="P72" s="38">
        <f>F72+G72</f>
        <v>22213.646</v>
      </c>
      <c r="Q72" s="39">
        <f>SUM(H72:N72)</f>
        <v>99839.35399999999</v>
      </c>
    </row>
    <row r="73" spans="2:17" ht="13.5">
      <c r="B73" s="20"/>
      <c r="C73" s="4" t="s">
        <v>19</v>
      </c>
      <c r="D73" s="24">
        <v>121679</v>
      </c>
      <c r="E73" s="5">
        <v>2.3</v>
      </c>
      <c r="F73" s="26">
        <f aca="true" t="shared" si="26" ref="F73:F78">F47</f>
        <v>7179.061000000001</v>
      </c>
      <c r="G73" s="26">
        <f aca="true" t="shared" si="27" ref="G73:N73">G47-F47</f>
        <v>13263.010999999999</v>
      </c>
      <c r="H73" s="26">
        <f t="shared" si="27"/>
        <v>15939.948999999993</v>
      </c>
      <c r="I73" s="26">
        <f t="shared" si="27"/>
        <v>30176.392000000007</v>
      </c>
      <c r="J73" s="26">
        <f t="shared" si="27"/>
        <v>26769.380000000005</v>
      </c>
      <c r="K73" s="26">
        <f t="shared" si="27"/>
        <v>14601.479999999996</v>
      </c>
      <c r="L73" s="26">
        <f t="shared" si="27"/>
        <v>8395.85099999998</v>
      </c>
      <c r="M73" s="26">
        <f t="shared" si="27"/>
        <v>4015.4070000000356</v>
      </c>
      <c r="N73" s="26">
        <f t="shared" si="27"/>
        <v>1338.4689999999828</v>
      </c>
      <c r="P73" s="38">
        <f aca="true" t="shared" si="28" ref="P73:P78">F73+G73</f>
        <v>20442.072</v>
      </c>
      <c r="Q73" s="39">
        <f aca="true" t="shared" si="29" ref="Q73:Q78">SUM(H73:N73)</f>
        <v>101236.928</v>
      </c>
    </row>
    <row r="74" spans="2:17" ht="13.5">
      <c r="B74" s="20"/>
      <c r="C74" s="4" t="s">
        <v>16</v>
      </c>
      <c r="D74" s="24">
        <v>118014</v>
      </c>
      <c r="E74" s="5">
        <v>2.2</v>
      </c>
      <c r="F74" s="26">
        <f t="shared" si="26"/>
        <v>7552.896000000001</v>
      </c>
      <c r="G74" s="26">
        <f aca="true" t="shared" si="30" ref="G74:N74">G48-F48</f>
        <v>12863.526000000002</v>
      </c>
      <c r="H74" s="26">
        <f t="shared" si="30"/>
        <v>18646.212000000003</v>
      </c>
      <c r="I74" s="26">
        <f t="shared" si="30"/>
        <v>30447.611999999994</v>
      </c>
      <c r="J74" s="26">
        <f t="shared" si="30"/>
        <v>21006.492000000013</v>
      </c>
      <c r="K74" s="26">
        <f t="shared" si="30"/>
        <v>12981.539999999994</v>
      </c>
      <c r="L74" s="26">
        <f t="shared" si="30"/>
        <v>8497.008000000016</v>
      </c>
      <c r="M74" s="26">
        <f t="shared" si="30"/>
        <v>4720.559999999998</v>
      </c>
      <c r="N74" s="26">
        <f t="shared" si="30"/>
        <v>1298.1539999999804</v>
      </c>
      <c r="P74" s="38">
        <f t="shared" si="28"/>
        <v>20416.422000000002</v>
      </c>
      <c r="Q74" s="39">
        <f t="shared" si="29"/>
        <v>97597.578</v>
      </c>
    </row>
    <row r="75" spans="2:17" ht="13.5">
      <c r="B75" s="20"/>
      <c r="C75" s="4" t="s">
        <v>2</v>
      </c>
      <c r="D75" s="24">
        <v>101466</v>
      </c>
      <c r="E75" s="5">
        <v>1.9</v>
      </c>
      <c r="F75" s="26">
        <f t="shared" si="26"/>
        <v>7812.8820000000005</v>
      </c>
      <c r="G75" s="26">
        <f aca="true" t="shared" si="31" ref="G75:N75">G49-F49</f>
        <v>13393.511999999999</v>
      </c>
      <c r="H75" s="26">
        <f t="shared" si="31"/>
        <v>18060.948000000004</v>
      </c>
      <c r="I75" s="26">
        <f t="shared" si="31"/>
        <v>27801.683999999994</v>
      </c>
      <c r="J75" s="26">
        <f t="shared" si="31"/>
        <v>17553.618000000002</v>
      </c>
      <c r="K75" s="26">
        <f t="shared" si="31"/>
        <v>8929.008000000016</v>
      </c>
      <c r="L75" s="26">
        <f t="shared" si="31"/>
        <v>4870.367999999988</v>
      </c>
      <c r="M75" s="26">
        <f t="shared" si="31"/>
        <v>2333.717999999979</v>
      </c>
      <c r="N75" s="26">
        <f t="shared" si="31"/>
        <v>710.262000000017</v>
      </c>
      <c r="P75" s="38">
        <f t="shared" si="28"/>
        <v>21206.394</v>
      </c>
      <c r="Q75" s="39">
        <f t="shared" si="29"/>
        <v>80259.606</v>
      </c>
    </row>
    <row r="76" spans="2:17" ht="13.5">
      <c r="B76" s="21"/>
      <c r="C76" s="7" t="s">
        <v>1</v>
      </c>
      <c r="D76" s="25">
        <v>86680</v>
      </c>
      <c r="E76" s="8">
        <v>1.7</v>
      </c>
      <c r="F76" s="26">
        <f t="shared" si="26"/>
        <v>7194.440000000001</v>
      </c>
      <c r="G76" s="26">
        <f aca="true" t="shared" si="32" ref="G76:N76">G50-F50</f>
        <v>11875.159999999996</v>
      </c>
      <c r="H76" s="26">
        <f t="shared" si="32"/>
        <v>16122.480000000003</v>
      </c>
      <c r="I76" s="26">
        <f t="shared" si="32"/>
        <v>24443.759999999995</v>
      </c>
      <c r="J76" s="26">
        <f t="shared" si="32"/>
        <v>14562.23999999999</v>
      </c>
      <c r="K76" s="26">
        <f t="shared" si="32"/>
        <v>6847.720000000016</v>
      </c>
      <c r="L76" s="26">
        <f t="shared" si="32"/>
        <v>3553.87999999999</v>
      </c>
      <c r="M76" s="26">
        <f t="shared" si="32"/>
        <v>1646.9200000000128</v>
      </c>
      <c r="N76" s="26">
        <f t="shared" si="32"/>
        <v>433.3999999999942</v>
      </c>
      <c r="P76" s="38">
        <f t="shared" si="28"/>
        <v>19069.6</v>
      </c>
      <c r="Q76" s="39">
        <f t="shared" si="29"/>
        <v>67610.4</v>
      </c>
    </row>
    <row r="77" spans="2:19" ht="13.5">
      <c r="B77" s="21"/>
      <c r="C77" s="7" t="s">
        <v>23</v>
      </c>
      <c r="D77" s="25">
        <v>77671</v>
      </c>
      <c r="E77" s="8">
        <v>1.5</v>
      </c>
      <c r="F77" s="26">
        <f t="shared" si="26"/>
        <v>6835.048000000001</v>
      </c>
      <c r="G77" s="26">
        <f aca="true" t="shared" si="33" ref="G77:N77">G51-F51</f>
        <v>11262.295</v>
      </c>
      <c r="H77" s="26">
        <f t="shared" si="33"/>
        <v>15378.858</v>
      </c>
      <c r="I77" s="26">
        <f t="shared" si="33"/>
        <v>21670.209000000003</v>
      </c>
      <c r="J77" s="26">
        <f t="shared" si="33"/>
        <v>12505.030999999988</v>
      </c>
      <c r="K77" s="26">
        <f t="shared" si="33"/>
        <v>5669.983000000007</v>
      </c>
      <c r="L77" s="26">
        <f t="shared" si="33"/>
        <v>2796.1560000000027</v>
      </c>
      <c r="M77" s="26">
        <f t="shared" si="33"/>
        <v>1320.4070000000065</v>
      </c>
      <c r="N77" s="26">
        <f t="shared" si="33"/>
        <v>233.01299999999173</v>
      </c>
      <c r="P77" s="38">
        <f t="shared" si="28"/>
        <v>18097.343</v>
      </c>
      <c r="Q77" s="39">
        <f t="shared" si="29"/>
        <v>59573.657</v>
      </c>
      <c r="R77" t="s">
        <v>30</v>
      </c>
      <c r="S77" t="s">
        <v>31</v>
      </c>
    </row>
    <row r="78" spans="2:19" ht="13.5">
      <c r="B78" s="21"/>
      <c r="C78" s="7" t="s">
        <v>25</v>
      </c>
      <c r="D78" s="25">
        <v>73318</v>
      </c>
      <c r="E78" s="8">
        <v>1.4</v>
      </c>
      <c r="F78" s="26">
        <f t="shared" si="26"/>
        <v>6671.937999999999</v>
      </c>
      <c r="G78" s="26">
        <f aca="true" t="shared" si="34" ref="G78:N78">G52-F52</f>
        <v>10924.382000000001</v>
      </c>
      <c r="H78" s="26">
        <f t="shared" si="34"/>
        <v>14663.599999999999</v>
      </c>
      <c r="I78" s="26">
        <f t="shared" si="34"/>
        <v>20309.08600000001</v>
      </c>
      <c r="J78" s="26">
        <f t="shared" si="34"/>
        <v>12024.151999999987</v>
      </c>
      <c r="K78" s="26">
        <f t="shared" si="34"/>
        <v>4985.624000000011</v>
      </c>
      <c r="L78" s="26">
        <f t="shared" si="34"/>
        <v>2419.494000000006</v>
      </c>
      <c r="M78" s="26">
        <f t="shared" si="34"/>
        <v>1099.7699999999895</v>
      </c>
      <c r="N78" s="26">
        <f t="shared" si="34"/>
        <v>219.9539999999979</v>
      </c>
      <c r="P78" s="38">
        <f t="shared" si="28"/>
        <v>17596.32</v>
      </c>
      <c r="Q78" s="39">
        <f t="shared" si="29"/>
        <v>55721.68</v>
      </c>
      <c r="R78" s="38">
        <f>Q77-Q78</f>
        <v>3851.976999999999</v>
      </c>
      <c r="S78" s="40">
        <f>R78/Q77</f>
        <v>0.06465906566722937</v>
      </c>
    </row>
    <row r="79" spans="3:14" ht="12.75">
      <c r="C79" s="22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6"/>
    </row>
    <row r="80" spans="2:14" ht="13.5">
      <c r="B80" s="33" t="s">
        <v>18</v>
      </c>
      <c r="C80" s="17" t="s">
        <v>22</v>
      </c>
      <c r="D80" s="23">
        <v>54050</v>
      </c>
      <c r="E80" s="18">
        <v>1</v>
      </c>
      <c r="F80" s="26">
        <f>F54</f>
        <v>6323.85</v>
      </c>
      <c r="G80" s="26">
        <f>G54-F54</f>
        <v>7242.699999999999</v>
      </c>
      <c r="H80" s="26">
        <f aca="true" t="shared" si="35" ref="H80:N80">H54-G54</f>
        <v>7675.100000000002</v>
      </c>
      <c r="I80" s="26">
        <f t="shared" si="35"/>
        <v>10972.149999999998</v>
      </c>
      <c r="J80" s="26">
        <f t="shared" si="35"/>
        <v>8810.150000000005</v>
      </c>
      <c r="K80" s="26">
        <f t="shared" si="35"/>
        <v>5999.549999999996</v>
      </c>
      <c r="L80" s="26">
        <f t="shared" si="35"/>
        <v>4053.75</v>
      </c>
      <c r="M80" s="26">
        <f t="shared" si="35"/>
        <v>2486.300000000003</v>
      </c>
      <c r="N80" s="26">
        <f t="shared" si="35"/>
        <v>486.4499999999971</v>
      </c>
    </row>
    <row r="81" spans="2:14" ht="13.5">
      <c r="B81" s="20"/>
      <c r="C81" s="4" t="s">
        <v>19</v>
      </c>
      <c r="D81" s="24">
        <v>56790</v>
      </c>
      <c r="E81" s="5">
        <v>1.1</v>
      </c>
      <c r="F81" s="26">
        <f aca="true" t="shared" si="36" ref="F81:F86">F55</f>
        <v>5849.37</v>
      </c>
      <c r="G81" s="26">
        <f aca="true" t="shared" si="37" ref="G81:N81">G55-F55</f>
        <v>8291.34</v>
      </c>
      <c r="H81" s="26">
        <f t="shared" si="37"/>
        <v>7780.23</v>
      </c>
      <c r="I81" s="26">
        <f t="shared" si="37"/>
        <v>11017.259999999998</v>
      </c>
      <c r="J81" s="26">
        <f t="shared" si="37"/>
        <v>9597.510000000002</v>
      </c>
      <c r="K81" s="26">
        <f t="shared" si="37"/>
        <v>6133.32</v>
      </c>
      <c r="L81" s="26">
        <f t="shared" si="37"/>
        <v>4316.040000000001</v>
      </c>
      <c r="M81" s="26">
        <f t="shared" si="37"/>
        <v>2782.709999999999</v>
      </c>
      <c r="N81" s="26">
        <f t="shared" si="37"/>
        <v>1022.2200000000012</v>
      </c>
    </row>
    <row r="82" spans="2:14" ht="13.5">
      <c r="B82" s="20"/>
      <c r="C82" s="4" t="s">
        <v>16</v>
      </c>
      <c r="D82" s="24">
        <v>59588</v>
      </c>
      <c r="E82" s="5">
        <v>1.1</v>
      </c>
      <c r="F82" s="26">
        <f t="shared" si="36"/>
        <v>7508.088</v>
      </c>
      <c r="G82" s="26">
        <f aca="true" t="shared" si="38" ref="G82:N82">G56-F56</f>
        <v>8223.144</v>
      </c>
      <c r="H82" s="26">
        <f t="shared" si="38"/>
        <v>8878.611999999997</v>
      </c>
      <c r="I82" s="26">
        <f t="shared" si="38"/>
        <v>11679.248</v>
      </c>
      <c r="J82" s="26">
        <f t="shared" si="38"/>
        <v>9534.080000000002</v>
      </c>
      <c r="K82" s="26">
        <f t="shared" si="38"/>
        <v>6197.151999999995</v>
      </c>
      <c r="L82" s="26">
        <f t="shared" si="38"/>
        <v>4230.748000000007</v>
      </c>
      <c r="M82" s="26">
        <f t="shared" si="38"/>
        <v>2621.8719999999958</v>
      </c>
      <c r="N82" s="26">
        <f t="shared" si="38"/>
        <v>715.0560000000041</v>
      </c>
    </row>
    <row r="83" spans="2:14" ht="13.5">
      <c r="B83" s="20"/>
      <c r="C83" s="4" t="s">
        <v>2</v>
      </c>
      <c r="D83" s="24">
        <v>57731</v>
      </c>
      <c r="E83" s="5">
        <v>1.1</v>
      </c>
      <c r="F83" s="26">
        <f t="shared" si="36"/>
        <v>8082.34</v>
      </c>
      <c r="G83" s="26">
        <f aca="true" t="shared" si="39" ref="G83:N83">G57-F57</f>
        <v>8601.918999999998</v>
      </c>
      <c r="H83" s="26">
        <f t="shared" si="39"/>
        <v>9352.422000000002</v>
      </c>
      <c r="I83" s="26">
        <f t="shared" si="39"/>
        <v>11546.199999999993</v>
      </c>
      <c r="J83" s="26">
        <f t="shared" si="39"/>
        <v>9006.036000000007</v>
      </c>
      <c r="K83" s="26">
        <f t="shared" si="39"/>
        <v>5542.1759999999995</v>
      </c>
      <c r="L83" s="26">
        <f t="shared" si="39"/>
        <v>3406.129000000001</v>
      </c>
      <c r="M83" s="26">
        <f t="shared" si="39"/>
        <v>1789.661</v>
      </c>
      <c r="N83" s="26">
        <f t="shared" si="39"/>
        <v>404.11699999999837</v>
      </c>
    </row>
    <row r="84" spans="2:14" ht="13.5">
      <c r="B84" s="21"/>
      <c r="C84" s="7" t="s">
        <v>1</v>
      </c>
      <c r="D84" s="25">
        <v>57561</v>
      </c>
      <c r="E84" s="8">
        <v>1.1</v>
      </c>
      <c r="F84" s="26">
        <f t="shared" si="36"/>
        <v>8519.028</v>
      </c>
      <c r="G84" s="26">
        <f aca="true" t="shared" si="40" ref="G84:N84">G58-F58</f>
        <v>9324.882</v>
      </c>
      <c r="H84" s="26">
        <f t="shared" si="40"/>
        <v>9612.687000000002</v>
      </c>
      <c r="I84" s="26">
        <f t="shared" si="40"/>
        <v>12030.248999999996</v>
      </c>
      <c r="J84" s="26">
        <f t="shared" si="40"/>
        <v>8979.516000000003</v>
      </c>
      <c r="K84" s="26">
        <f t="shared" si="40"/>
        <v>4892.684999999998</v>
      </c>
      <c r="L84" s="26">
        <f t="shared" si="40"/>
        <v>2590.2450000000026</v>
      </c>
      <c r="M84" s="26">
        <f t="shared" si="40"/>
        <v>1266.3420000000042</v>
      </c>
      <c r="N84" s="26">
        <f t="shared" si="40"/>
        <v>345.36599999999453</v>
      </c>
    </row>
    <row r="85" spans="2:14" ht="13.5">
      <c r="B85" s="21"/>
      <c r="C85" s="7" t="s">
        <v>23</v>
      </c>
      <c r="D85" s="25">
        <v>59121</v>
      </c>
      <c r="E85" s="8">
        <v>1.1</v>
      </c>
      <c r="F85" s="26">
        <f t="shared" si="36"/>
        <v>9577.601999999999</v>
      </c>
      <c r="G85" s="26">
        <f aca="true" t="shared" si="41" ref="G85:N85">G59-F59</f>
        <v>9814.086</v>
      </c>
      <c r="H85" s="26">
        <f t="shared" si="41"/>
        <v>9814.086</v>
      </c>
      <c r="I85" s="26">
        <f t="shared" si="41"/>
        <v>12238.046999999999</v>
      </c>
      <c r="J85" s="26">
        <f t="shared" si="41"/>
        <v>9104.634000000005</v>
      </c>
      <c r="K85" s="26">
        <f t="shared" si="41"/>
        <v>4729.68</v>
      </c>
      <c r="L85" s="26">
        <f t="shared" si="41"/>
        <v>2423.9609999999957</v>
      </c>
      <c r="M85" s="26">
        <f t="shared" si="41"/>
        <v>1123.298999999999</v>
      </c>
      <c r="N85" s="26">
        <f t="shared" si="41"/>
        <v>295.6050000000032</v>
      </c>
    </row>
    <row r="86" spans="2:14" ht="13.5">
      <c r="B86" s="21"/>
      <c r="C86" s="7" t="s">
        <v>25</v>
      </c>
      <c r="D86" s="25">
        <v>62015</v>
      </c>
      <c r="E86" s="8">
        <v>1.2</v>
      </c>
      <c r="F86" s="26">
        <f t="shared" si="36"/>
        <v>10170.46</v>
      </c>
      <c r="G86" s="26">
        <f aca="true" t="shared" si="42" ref="G86:N86">G60-F60</f>
        <v>10790.609999999997</v>
      </c>
      <c r="H86" s="26">
        <f t="shared" si="42"/>
        <v>10480.535000000003</v>
      </c>
      <c r="I86" s="26">
        <f t="shared" si="42"/>
        <v>13085.164999999997</v>
      </c>
      <c r="J86" s="26">
        <f t="shared" si="42"/>
        <v>9426.280000000006</v>
      </c>
      <c r="K86" s="26">
        <f t="shared" si="42"/>
        <v>4527.094999999994</v>
      </c>
      <c r="L86" s="26">
        <f t="shared" si="42"/>
        <v>2294.5550000000003</v>
      </c>
      <c r="M86" s="26">
        <f t="shared" si="42"/>
        <v>992.2400000000052</v>
      </c>
      <c r="N86" s="26">
        <f t="shared" si="42"/>
        <v>248.05999999999767</v>
      </c>
    </row>
    <row r="88" ht="12.75">
      <c r="J88" s="3" t="s">
        <v>15</v>
      </c>
    </row>
    <row r="89" spans="3:14" ht="17.25">
      <c r="C89" s="10"/>
      <c r="D89" s="11" t="s">
        <v>5</v>
      </c>
      <c r="E89" s="36" t="s">
        <v>27</v>
      </c>
      <c r="F89" s="11" t="s">
        <v>6</v>
      </c>
      <c r="G89" s="11" t="s">
        <v>7</v>
      </c>
      <c r="H89" s="11" t="s">
        <v>8</v>
      </c>
      <c r="I89" s="11" t="s">
        <v>9</v>
      </c>
      <c r="J89" s="11" t="s">
        <v>10</v>
      </c>
      <c r="K89" s="11" t="s">
        <v>11</v>
      </c>
      <c r="L89" s="11" t="s">
        <v>12</v>
      </c>
      <c r="M89" s="11" t="s">
        <v>13</v>
      </c>
      <c r="N89" s="12" t="s">
        <v>14</v>
      </c>
    </row>
    <row r="90" spans="2:14" ht="12.75">
      <c r="B90" s="41" t="s">
        <v>34</v>
      </c>
      <c r="C90" s="17" t="s">
        <v>23</v>
      </c>
      <c r="D90" s="23">
        <v>190349</v>
      </c>
      <c r="E90" s="18">
        <v>3.6</v>
      </c>
      <c r="F90" s="18">
        <v>10.1</v>
      </c>
      <c r="G90" s="18">
        <v>25.4</v>
      </c>
      <c r="H90" s="18">
        <v>42.9</v>
      </c>
      <c r="I90" s="18">
        <v>66.6</v>
      </c>
      <c r="J90" s="18">
        <v>82.1</v>
      </c>
      <c r="K90" s="18">
        <v>90.6</v>
      </c>
      <c r="L90" s="18">
        <v>95.3</v>
      </c>
      <c r="M90" s="18">
        <v>97.8</v>
      </c>
      <c r="N90" s="19">
        <v>100</v>
      </c>
    </row>
    <row r="91" spans="2:14" ht="12.75">
      <c r="B91" s="42"/>
      <c r="C91" s="7" t="s">
        <v>25</v>
      </c>
      <c r="D91" s="25">
        <v>182462</v>
      </c>
      <c r="E91" s="8">
        <v>3.5</v>
      </c>
      <c r="F91" s="8">
        <v>10.6</v>
      </c>
      <c r="G91" s="8">
        <v>26.9</v>
      </c>
      <c r="H91" s="8">
        <v>45.1</v>
      </c>
      <c r="I91" s="8">
        <v>68.1</v>
      </c>
      <c r="J91" s="8">
        <v>83.2</v>
      </c>
      <c r="K91" s="8">
        <v>91.3</v>
      </c>
      <c r="L91" s="8">
        <v>95.7</v>
      </c>
      <c r="M91" s="8">
        <v>98</v>
      </c>
      <c r="N91" s="9">
        <v>100</v>
      </c>
    </row>
    <row r="93" spans="3:14" ht="17.25">
      <c r="C93" s="10"/>
      <c r="D93" s="11" t="s">
        <v>5</v>
      </c>
      <c r="E93" s="36" t="s">
        <v>27</v>
      </c>
      <c r="F93" s="11" t="s">
        <v>6</v>
      </c>
      <c r="G93" s="11" t="s">
        <v>7</v>
      </c>
      <c r="H93" s="11" t="s">
        <v>8</v>
      </c>
      <c r="I93" s="11" t="s">
        <v>9</v>
      </c>
      <c r="J93" s="11" t="s">
        <v>10</v>
      </c>
      <c r="K93" s="11" t="s">
        <v>11</v>
      </c>
      <c r="L93" s="11" t="s">
        <v>12</v>
      </c>
      <c r="M93" s="11" t="s">
        <v>13</v>
      </c>
      <c r="N93" s="12" t="s">
        <v>14</v>
      </c>
    </row>
    <row r="94" spans="2:14" ht="12.75">
      <c r="B94" s="41" t="s">
        <v>33</v>
      </c>
      <c r="C94" s="17" t="s">
        <v>23</v>
      </c>
      <c r="D94" s="23">
        <v>206374</v>
      </c>
      <c r="E94" s="18">
        <v>3.9</v>
      </c>
      <c r="F94" s="18">
        <v>10</v>
      </c>
      <c r="G94" s="18">
        <v>28.9</v>
      </c>
      <c r="H94" s="18">
        <v>49.6</v>
      </c>
      <c r="I94" s="18">
        <v>67.1</v>
      </c>
      <c r="J94" s="18">
        <v>80</v>
      </c>
      <c r="K94" s="18">
        <v>89</v>
      </c>
      <c r="L94" s="18">
        <v>94.6</v>
      </c>
      <c r="M94" s="18">
        <v>97.8</v>
      </c>
      <c r="N94" s="19">
        <v>100</v>
      </c>
    </row>
    <row r="95" spans="2:14" ht="12.75">
      <c r="B95" s="42"/>
      <c r="C95" s="7" t="s">
        <v>25</v>
      </c>
      <c r="D95" s="25">
        <v>205907</v>
      </c>
      <c r="E95" s="8">
        <v>4</v>
      </c>
      <c r="F95" s="8">
        <v>10.6</v>
      </c>
      <c r="G95" s="8">
        <v>29.5</v>
      </c>
      <c r="H95" s="8">
        <v>49.9</v>
      </c>
      <c r="I95" s="8">
        <v>67.7</v>
      </c>
      <c r="J95" s="8">
        <v>80.6</v>
      </c>
      <c r="K95" s="8">
        <v>89.4</v>
      </c>
      <c r="L95" s="8">
        <v>94.8</v>
      </c>
      <c r="M95" s="8">
        <v>97.9</v>
      </c>
      <c r="N95" s="9">
        <v>100</v>
      </c>
    </row>
    <row r="97" spans="3:14" ht="17.25">
      <c r="C97" s="10"/>
      <c r="D97" s="11" t="s">
        <v>5</v>
      </c>
      <c r="E97" s="36" t="s">
        <v>27</v>
      </c>
      <c r="F97" s="11" t="s">
        <v>6</v>
      </c>
      <c r="G97" s="11" t="s">
        <v>7</v>
      </c>
      <c r="H97" s="11" t="s">
        <v>8</v>
      </c>
      <c r="I97" s="11" t="s">
        <v>9</v>
      </c>
      <c r="J97" s="11" t="s">
        <v>10</v>
      </c>
      <c r="K97" s="11" t="s">
        <v>11</v>
      </c>
      <c r="L97" s="11" t="s">
        <v>12</v>
      </c>
      <c r="M97" s="11" t="s">
        <v>13</v>
      </c>
      <c r="N97" s="12" t="s">
        <v>14</v>
      </c>
    </row>
    <row r="98" spans="2:14" ht="13.5">
      <c r="B98" s="41" t="s">
        <v>35</v>
      </c>
      <c r="C98" s="17" t="s">
        <v>23</v>
      </c>
      <c r="D98" s="26">
        <v>5314706</v>
      </c>
      <c r="E98" s="18">
        <v>100</v>
      </c>
      <c r="F98" s="18">
        <v>6.4</v>
      </c>
      <c r="G98" s="18">
        <v>19.4</v>
      </c>
      <c r="H98" s="18">
        <v>37.9</v>
      </c>
      <c r="I98" s="18">
        <v>63</v>
      </c>
      <c r="J98" s="18">
        <v>80.3</v>
      </c>
      <c r="K98" s="18">
        <v>90.2</v>
      </c>
      <c r="L98" s="18">
        <v>95.5</v>
      </c>
      <c r="M98" s="18">
        <v>98</v>
      </c>
      <c r="N98" s="19">
        <v>100</v>
      </c>
    </row>
    <row r="99" spans="2:14" ht="13.5">
      <c r="B99" s="42"/>
      <c r="C99" s="7" t="s">
        <v>25</v>
      </c>
      <c r="D99" s="30">
        <v>5166628</v>
      </c>
      <c r="E99" s="8">
        <v>100</v>
      </c>
      <c r="F99" s="8">
        <v>6.7</v>
      </c>
      <c r="G99" s="8">
        <v>20.6</v>
      </c>
      <c r="H99" s="8">
        <v>40.4</v>
      </c>
      <c r="I99" s="8">
        <v>65.5</v>
      </c>
      <c r="J99" s="8">
        <v>82.1</v>
      </c>
      <c r="K99" s="8">
        <v>91.3</v>
      </c>
      <c r="L99" s="8">
        <v>96.1</v>
      </c>
      <c r="M99" s="8">
        <v>98.4</v>
      </c>
      <c r="N99" s="9">
        <v>100</v>
      </c>
    </row>
    <row r="101" ht="12.75">
      <c r="I101" s="32" t="s">
        <v>32</v>
      </c>
    </row>
    <row r="102" spans="3:17" ht="17.25">
      <c r="C102" s="10"/>
      <c r="D102" s="11" t="s">
        <v>5</v>
      </c>
      <c r="E102" s="36" t="s">
        <v>27</v>
      </c>
      <c r="F102" s="11" t="s">
        <v>6</v>
      </c>
      <c r="G102" s="11" t="s">
        <v>7</v>
      </c>
      <c r="H102" s="11" t="s">
        <v>8</v>
      </c>
      <c r="I102" s="11" t="s">
        <v>9</v>
      </c>
      <c r="J102" s="11" t="s">
        <v>10</v>
      </c>
      <c r="K102" s="11" t="s">
        <v>11</v>
      </c>
      <c r="L102" s="11" t="s">
        <v>12</v>
      </c>
      <c r="M102" s="11" t="s">
        <v>13</v>
      </c>
      <c r="N102" s="12" t="s">
        <v>14</v>
      </c>
      <c r="P102" s="2" t="s">
        <v>36</v>
      </c>
      <c r="Q102" s="2" t="s">
        <v>37</v>
      </c>
    </row>
    <row r="103" spans="2:17" ht="13.5">
      <c r="B103" s="41" t="s">
        <v>34</v>
      </c>
      <c r="C103" s="17" t="s">
        <v>23</v>
      </c>
      <c r="D103" s="23">
        <v>190349</v>
      </c>
      <c r="E103" s="18">
        <v>3.6</v>
      </c>
      <c r="F103" s="43">
        <f>F90*D90/100</f>
        <v>19225.249</v>
      </c>
      <c r="G103" s="43">
        <f>G90*$D90/100-F90*$D90/100</f>
        <v>29123.396999999994</v>
      </c>
      <c r="H103" s="43">
        <f aca="true" t="shared" si="43" ref="H103:N104">H90*$D90/100-G90*$D90/100</f>
        <v>33311.075</v>
      </c>
      <c r="I103" s="43">
        <f t="shared" si="43"/>
        <v>45112.71299999999</v>
      </c>
      <c r="J103" s="43">
        <f t="shared" si="43"/>
        <v>29504.095</v>
      </c>
      <c r="K103" s="43">
        <f t="shared" si="43"/>
        <v>16179.665000000008</v>
      </c>
      <c r="L103" s="43">
        <f t="shared" si="43"/>
        <v>8946.402999999991</v>
      </c>
      <c r="M103" s="43">
        <f t="shared" si="43"/>
        <v>4758.725000000006</v>
      </c>
      <c r="N103" s="44">
        <f t="shared" si="43"/>
        <v>4187.678000000014</v>
      </c>
      <c r="P103" s="47">
        <f>SUM(F103:H103)</f>
        <v>81659.72099999999</v>
      </c>
      <c r="Q103" s="47">
        <f>SUM(I103:N103)</f>
        <v>108689.27900000001</v>
      </c>
    </row>
    <row r="104" spans="2:17" ht="13.5">
      <c r="B104" s="42"/>
      <c r="C104" s="7" t="s">
        <v>25</v>
      </c>
      <c r="D104" s="25">
        <v>182462</v>
      </c>
      <c r="E104" s="8">
        <v>3.5</v>
      </c>
      <c r="F104" s="45">
        <f>F91*D91/100</f>
        <v>19340.971999999998</v>
      </c>
      <c r="G104" s="45">
        <f>G91*$D91/100-F91*$D91/100</f>
        <v>29741.306</v>
      </c>
      <c r="H104" s="45">
        <f t="shared" si="43"/>
        <v>33208.08400000001</v>
      </c>
      <c r="I104" s="45">
        <f t="shared" si="43"/>
        <v>41966.25999999998</v>
      </c>
      <c r="J104" s="45">
        <f t="shared" si="43"/>
        <v>27551.762000000002</v>
      </c>
      <c r="K104" s="45">
        <f t="shared" si="43"/>
        <v>14779.421999999991</v>
      </c>
      <c r="L104" s="45">
        <f t="shared" si="43"/>
        <v>8028.328000000038</v>
      </c>
      <c r="M104" s="45">
        <f t="shared" si="43"/>
        <v>4196.625999999989</v>
      </c>
      <c r="N104" s="46">
        <f t="shared" si="43"/>
        <v>3649.2399999999907</v>
      </c>
      <c r="P104" s="47">
        <f>SUM(F104:H104)</f>
        <v>82290.36200000001</v>
      </c>
      <c r="Q104" s="47">
        <f>SUM(I104:N104)</f>
        <v>100171.63799999999</v>
      </c>
    </row>
    <row r="105" spans="16:17" ht="12.75">
      <c r="P105" s="2"/>
      <c r="Q105" s="2"/>
    </row>
    <row r="106" spans="3:17" ht="17.25">
      <c r="C106" s="10"/>
      <c r="D106" s="11" t="s">
        <v>5</v>
      </c>
      <c r="E106" s="36" t="s">
        <v>27</v>
      </c>
      <c r="F106" s="11" t="s">
        <v>6</v>
      </c>
      <c r="G106" s="11" t="s">
        <v>7</v>
      </c>
      <c r="H106" s="11" t="s">
        <v>8</v>
      </c>
      <c r="I106" s="11" t="s">
        <v>9</v>
      </c>
      <c r="J106" s="11" t="s">
        <v>10</v>
      </c>
      <c r="K106" s="11" t="s">
        <v>11</v>
      </c>
      <c r="L106" s="11" t="s">
        <v>12</v>
      </c>
      <c r="M106" s="11" t="s">
        <v>13</v>
      </c>
      <c r="N106" s="12" t="s">
        <v>14</v>
      </c>
      <c r="P106" s="2" t="s">
        <v>36</v>
      </c>
      <c r="Q106" s="2" t="s">
        <v>37</v>
      </c>
    </row>
    <row r="107" spans="2:17" ht="13.5">
      <c r="B107" s="41" t="s">
        <v>33</v>
      </c>
      <c r="C107" s="17" t="s">
        <v>23</v>
      </c>
      <c r="D107" s="23">
        <v>206374</v>
      </c>
      <c r="E107" s="18">
        <v>3.9</v>
      </c>
      <c r="F107" s="43">
        <f>F94*D94/100</f>
        <v>20637.4</v>
      </c>
      <c r="G107" s="43">
        <f>G94*$D94/100-F94*$D94/100</f>
        <v>39004.685999999994</v>
      </c>
      <c r="H107" s="43">
        <f aca="true" t="shared" si="44" ref="H107:N107">H94*$D94/100-G94*$D94/100</f>
        <v>42719.418000000005</v>
      </c>
      <c r="I107" s="43">
        <f t="shared" si="44"/>
        <v>36115.45</v>
      </c>
      <c r="J107" s="43">
        <f t="shared" si="44"/>
        <v>26622.246000000014</v>
      </c>
      <c r="K107" s="43">
        <f t="shared" si="44"/>
        <v>18573.659999999974</v>
      </c>
      <c r="L107" s="43">
        <f t="shared" si="44"/>
        <v>11556.943999999989</v>
      </c>
      <c r="M107" s="43">
        <f t="shared" si="44"/>
        <v>6603.968000000023</v>
      </c>
      <c r="N107" s="44">
        <f t="shared" si="44"/>
        <v>4540.228000000003</v>
      </c>
      <c r="P107" s="47">
        <f>SUM(F107:H107)</f>
        <v>102361.504</v>
      </c>
      <c r="Q107" s="47">
        <f>SUM(I107:N107)</f>
        <v>104012.496</v>
      </c>
    </row>
    <row r="108" spans="2:17" ht="13.5">
      <c r="B108" s="42"/>
      <c r="C108" s="7" t="s">
        <v>25</v>
      </c>
      <c r="D108" s="25">
        <v>205907</v>
      </c>
      <c r="E108" s="8">
        <v>4</v>
      </c>
      <c r="F108" s="45">
        <f>F95*D95/100</f>
        <v>21826.141999999996</v>
      </c>
      <c r="G108" s="45">
        <f>G95*$D95/100-F95*$D95/100</f>
        <v>38916.42300000001</v>
      </c>
      <c r="H108" s="45">
        <f aca="true" t="shared" si="45" ref="H108:N108">H95*$D95/100-G95*$D95/100</f>
        <v>42005.02799999999</v>
      </c>
      <c r="I108" s="45">
        <f t="shared" si="45"/>
        <v>36651.445999999996</v>
      </c>
      <c r="J108" s="45">
        <f t="shared" si="45"/>
        <v>26562.002999999997</v>
      </c>
      <c r="K108" s="45">
        <f t="shared" si="45"/>
        <v>18119.81600000002</v>
      </c>
      <c r="L108" s="45">
        <f t="shared" si="45"/>
        <v>11118.977999999974</v>
      </c>
      <c r="M108" s="45">
        <f t="shared" si="45"/>
        <v>6383.1170000000275</v>
      </c>
      <c r="N108" s="46">
        <f t="shared" si="45"/>
        <v>4324.046999999991</v>
      </c>
      <c r="P108" s="47">
        <f>SUM(F108:H108)</f>
        <v>102747.593</v>
      </c>
      <c r="Q108" s="47">
        <f>SUM(I108:N108)</f>
        <v>103159.407</v>
      </c>
    </row>
    <row r="110" spans="3:17" ht="17.25">
      <c r="C110" s="10"/>
      <c r="D110" s="11" t="s">
        <v>5</v>
      </c>
      <c r="E110" s="36" t="s">
        <v>27</v>
      </c>
      <c r="F110" s="11" t="s">
        <v>6</v>
      </c>
      <c r="G110" s="11" t="s">
        <v>7</v>
      </c>
      <c r="H110" s="11" t="s">
        <v>8</v>
      </c>
      <c r="I110" s="11" t="s">
        <v>9</v>
      </c>
      <c r="J110" s="11" t="s">
        <v>10</v>
      </c>
      <c r="K110" s="11" t="s">
        <v>11</v>
      </c>
      <c r="L110" s="11" t="s">
        <v>12</v>
      </c>
      <c r="M110" s="11" t="s">
        <v>13</v>
      </c>
      <c r="N110" s="12" t="s">
        <v>14</v>
      </c>
      <c r="P110" s="2" t="s">
        <v>36</v>
      </c>
      <c r="Q110" s="2" t="s">
        <v>37</v>
      </c>
    </row>
    <row r="111" spans="2:17" ht="13.5">
      <c r="B111" s="41" t="s">
        <v>35</v>
      </c>
      <c r="C111" s="17" t="s">
        <v>23</v>
      </c>
      <c r="D111" s="26">
        <v>5314706</v>
      </c>
      <c r="E111" s="18">
        <v>100</v>
      </c>
      <c r="F111" s="48">
        <f>F98*D98/100</f>
        <v>340141.184</v>
      </c>
      <c r="G111" s="48">
        <f>G98*$D98/100-F98*$D98/100</f>
        <v>690911.7799999999</v>
      </c>
      <c r="H111" s="48">
        <f aca="true" t="shared" si="46" ref="H111:N111">H98*$D98/100-G98*$D98/100</f>
        <v>983220.6100000001</v>
      </c>
      <c r="I111" s="48">
        <f t="shared" si="46"/>
        <v>1333991.2059999998</v>
      </c>
      <c r="J111" s="43">
        <f t="shared" si="46"/>
        <v>919444.1380000007</v>
      </c>
      <c r="K111" s="43">
        <f t="shared" si="46"/>
        <v>526155.8939999994</v>
      </c>
      <c r="L111" s="43">
        <f t="shared" si="46"/>
        <v>281679.4180000005</v>
      </c>
      <c r="M111" s="43">
        <f t="shared" si="46"/>
        <v>132867.64999999944</v>
      </c>
      <c r="N111" s="44">
        <f t="shared" si="46"/>
        <v>106294.12000000011</v>
      </c>
      <c r="P111" s="50">
        <f>SUM(F111:H111)</f>
        <v>2014273.574</v>
      </c>
      <c r="Q111" s="50">
        <f>SUM(I111:N111)</f>
        <v>3300432.426</v>
      </c>
    </row>
    <row r="112" spans="2:17" ht="13.5">
      <c r="B112" s="42"/>
      <c r="C112" s="7" t="s">
        <v>25</v>
      </c>
      <c r="D112" s="30">
        <v>5166628</v>
      </c>
      <c r="E112" s="8">
        <v>100</v>
      </c>
      <c r="F112" s="49">
        <f>F99*D99/100</f>
        <v>346164.076</v>
      </c>
      <c r="G112" s="49">
        <f>G99*$D99/100-F99*$D99/100</f>
        <v>718161.292</v>
      </c>
      <c r="H112" s="49">
        <f aca="true" t="shared" si="47" ref="H112:N112">H99*$D99/100-G99*$D99/100</f>
        <v>1022992.3439999998</v>
      </c>
      <c r="I112" s="49">
        <f t="shared" si="47"/>
        <v>1296823.628</v>
      </c>
      <c r="J112" s="45">
        <f t="shared" si="47"/>
        <v>857660.2479999997</v>
      </c>
      <c r="K112" s="45">
        <f t="shared" si="47"/>
        <v>475329.77600000054</v>
      </c>
      <c r="L112" s="45">
        <f t="shared" si="47"/>
        <v>247998.1439999994</v>
      </c>
      <c r="M112" s="45">
        <f t="shared" si="47"/>
        <v>118832.44400000107</v>
      </c>
      <c r="N112" s="46">
        <f t="shared" si="47"/>
        <v>82666.04799999949</v>
      </c>
      <c r="P112" s="50">
        <f>SUM(F112:H112)</f>
        <v>2087317.7119999998</v>
      </c>
      <c r="Q112" s="50">
        <f>SUM(I112:N112)</f>
        <v>3079310.288</v>
      </c>
    </row>
    <row r="113" spans="6:17" ht="13.5">
      <c r="F113" s="51">
        <f>F112-F111</f>
        <v>6022.891999999993</v>
      </c>
      <c r="G113" s="51">
        <f aca="true" t="shared" si="48" ref="G113:Q113">G112-G111</f>
        <v>27249.512000000104</v>
      </c>
      <c r="H113" s="51">
        <f t="shared" si="48"/>
        <v>39771.733999999706</v>
      </c>
      <c r="I113" s="51">
        <f t="shared" si="48"/>
        <v>-37167.57799999975</v>
      </c>
      <c r="J113" s="51">
        <f t="shared" si="48"/>
        <v>-61783.89000000106</v>
      </c>
      <c r="K113" s="51">
        <f t="shared" si="48"/>
        <v>-50826.11799999885</v>
      </c>
      <c r="L113" s="51">
        <f t="shared" si="48"/>
        <v>-33681.27400000114</v>
      </c>
      <c r="M113" s="51">
        <f t="shared" si="48"/>
        <v>-14035.205999998376</v>
      </c>
      <c r="N113" s="51">
        <f t="shared" si="48"/>
        <v>-23628.072000000626</v>
      </c>
      <c r="P113" s="51">
        <f t="shared" si="48"/>
        <v>73044.1379999998</v>
      </c>
      <c r="Q113" s="51">
        <f t="shared" si="48"/>
        <v>-221122.1379999998</v>
      </c>
    </row>
    <row r="114" spans="6:17" ht="12.75">
      <c r="F114" s="52">
        <f>F113/F111</f>
        <v>0.017707035440906776</v>
      </c>
      <c r="G114" s="52">
        <f aca="true" t="shared" si="49" ref="G114:Q114">G113/G111</f>
        <v>0.03943992965353711</v>
      </c>
      <c r="H114" s="52">
        <f t="shared" si="49"/>
        <v>0.04045046818129626</v>
      </c>
      <c r="I114" s="52">
        <f t="shared" si="49"/>
        <v>-0.027861936295253024</v>
      </c>
      <c r="J114" s="52">
        <f t="shared" si="49"/>
        <v>-0.06719700245671806</v>
      </c>
      <c r="K114" s="52">
        <f t="shared" si="49"/>
        <v>-0.09659897110265749</v>
      </c>
      <c r="L114" s="52">
        <f t="shared" si="49"/>
        <v>-0.1195730743806105</v>
      </c>
      <c r="M114" s="52">
        <f t="shared" si="49"/>
        <v>-0.10563298139162117</v>
      </c>
      <c r="N114" s="52">
        <f t="shared" si="49"/>
        <v>-0.22228954903620823</v>
      </c>
      <c r="P114" s="52">
        <f t="shared" si="49"/>
        <v>0.03626326579608883</v>
      </c>
      <c r="Q114" s="52">
        <f t="shared" si="49"/>
        <v>-0.06699792919802074</v>
      </c>
    </row>
  </sheetData>
  <printOptions/>
  <pageMargins left="0.5511811023622047" right="0.31" top="0.43" bottom="0.49" header="0.32" footer="0.33"/>
  <pageSetup fitToWidth="10" horizontalDpi="600" verticalDpi="600" orientation="portrait" paperSize="9" r:id="rId2"/>
  <headerFooter alignWithMargins="0">
    <oddFooter>&amp;L&amp;"Arial Narrow,Regular"&amp;8&amp;F  djb  &amp;D&amp;C&amp;"Arial Narrow,Regular"&amp;8&amp;P of &amp;N</oddFooter>
  </headerFooter>
  <colBreaks count="2" manualBreakCount="2">
    <brk id="14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Footer>&amp;L&amp;F  djb  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2008-08-22T16:05:19Z</cp:lastPrinted>
  <dcterms:created xsi:type="dcterms:W3CDTF">1999-10-10T18:27:43Z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