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5" windowWidth="11610" windowHeight="1164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<sst xmlns="http://schemas.openxmlformats.org/spreadsheetml/2006/main" count="367" uniqueCount="49">
  <si>
    <t>French</t>
  </si>
  <si>
    <t>06</t>
  </si>
  <si>
    <t>05</t>
  </si>
  <si>
    <t>GCSE figures from JCQ</t>
  </si>
  <si>
    <t>England</t>
  </si>
  <si>
    <t>No. Sat</t>
  </si>
  <si>
    <t>A*</t>
  </si>
  <si>
    <t>A</t>
  </si>
  <si>
    <t>B</t>
  </si>
  <si>
    <t>C</t>
  </si>
  <si>
    <t>D</t>
  </si>
  <si>
    <t>E</t>
  </si>
  <si>
    <t>F</t>
  </si>
  <si>
    <t>G</t>
  </si>
  <si>
    <t>U</t>
  </si>
  <si>
    <t>Cumulative percentages</t>
  </si>
  <si>
    <t>04</t>
  </si>
  <si>
    <t>German</t>
  </si>
  <si>
    <t>Spanish</t>
  </si>
  <si>
    <t>03</t>
  </si>
  <si>
    <t>http://www.jcgq.org.uk/press_releases/results/index.cfm</t>
  </si>
  <si>
    <t>Maths</t>
  </si>
  <si>
    <t>02</t>
  </si>
  <si>
    <t>07</t>
  </si>
  <si>
    <t>08</t>
  </si>
  <si>
    <t>Numbers of candidates (cumulative)</t>
  </si>
  <si>
    <t>% of tot. sat</t>
  </si>
  <si>
    <t>Numbers of candidates (each grade)</t>
  </si>
  <si>
    <t>History</t>
  </si>
  <si>
    <t>Geography</t>
  </si>
  <si>
    <t>ALL subj</t>
  </si>
  <si>
    <t>09</t>
  </si>
  <si>
    <t>10</t>
  </si>
  <si>
    <t>D-U</t>
  </si>
  <si>
    <t>not A+A*</t>
  </si>
  <si>
    <t>%D-U</t>
  </si>
  <si>
    <t>11</t>
  </si>
  <si>
    <t>13</t>
  </si>
  <si>
    <t>12</t>
  </si>
  <si>
    <t>Sept 13 update</t>
  </si>
  <si>
    <t>English</t>
  </si>
  <si>
    <t>incr 12-13</t>
  </si>
  <si>
    <t>% of '04</t>
  </si>
  <si>
    <t>His+Geo</t>
  </si>
  <si>
    <t>13-'12</t>
  </si>
  <si>
    <t>Fr+Gn+Sp</t>
  </si>
  <si>
    <t>% of diff</t>
  </si>
  <si>
    <t>cumul %</t>
  </si>
  <si>
    <t>"EBacc effect" - comparison between 2012 and 2013 for His +Geo and Fr + Gn + Sp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</si>
</sst>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_-;\-* #,##0.0_-;_-* &quot;-&quot;?_-;_-@_-"/>
    <numFmt numFmtId="168" formatCode="_-* #,##0.0_-;\-* #,##0.0_-;_-* &quot;-&quot;_-;_-@_-"/>
    <numFmt numFmtId="169" formatCode="_-* #,##0.00_-;\-* #,##0.00_-;_-* &quot;-&quot;_-;_-@_-"/>
    <numFmt numFmtId="170" formatCode="0.000"/>
    <numFmt numFmtId="171" formatCode="_(* #,##0_);_(* \(#,##0\);_(* &quot;-&quot;_);_(@_)"/>
  </numFmts>
  <fonts count="62">
    <font>
      <sz val="10"/>
      <name val="Arial Narrow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6"/>
      <name val="Arial Narrow"/>
      <family val="2"/>
    </font>
    <font>
      <sz val="12"/>
      <name val="Arial Black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5"/>
      <color indexed="8"/>
      <name val="Arial"/>
      <family val="0"/>
    </font>
    <font>
      <sz val="4.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 quotePrefix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 quotePrefix="1">
      <alignment horizontal="center"/>
    </xf>
    <xf numFmtId="41" fontId="0" fillId="0" borderId="23" xfId="42" applyNumberFormat="1" applyFont="1" applyBorder="1" applyAlignment="1">
      <alignment horizontal="center"/>
    </xf>
    <xf numFmtId="41" fontId="0" fillId="0" borderId="11" xfId="42" applyNumberFormat="1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41" fontId="4" fillId="0" borderId="23" xfId="42" applyNumberFormat="1" applyFont="1" applyBorder="1" applyAlignment="1">
      <alignment horizontal="center"/>
    </xf>
    <xf numFmtId="41" fontId="4" fillId="0" borderId="24" xfId="42" applyNumberFormat="1" applyFont="1" applyBorder="1" applyAlignment="1">
      <alignment horizontal="center"/>
    </xf>
    <xf numFmtId="41" fontId="4" fillId="0" borderId="11" xfId="42" applyNumberFormat="1" applyFont="1" applyBorder="1" applyAlignment="1">
      <alignment horizontal="center"/>
    </xf>
    <xf numFmtId="41" fontId="4" fillId="0" borderId="12" xfId="42" applyNumberFormat="1" applyFont="1" applyBorder="1" applyAlignment="1">
      <alignment horizontal="center"/>
    </xf>
    <xf numFmtId="41" fontId="4" fillId="0" borderId="14" xfId="42" applyNumberFormat="1" applyFont="1" applyBorder="1" applyAlignment="1">
      <alignment horizontal="center"/>
    </xf>
    <xf numFmtId="41" fontId="4" fillId="0" borderId="15" xfId="42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9" fontId="0" fillId="0" borderId="0" xfId="57" applyFont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166" fontId="4" fillId="0" borderId="23" xfId="42" applyNumberFormat="1" applyFont="1" applyBorder="1" applyAlignment="1">
      <alignment horizontal="center"/>
    </xf>
    <xf numFmtId="166" fontId="4" fillId="0" borderId="24" xfId="42" applyNumberFormat="1" applyFont="1" applyBorder="1" applyAlignment="1">
      <alignment horizontal="center"/>
    </xf>
    <xf numFmtId="166" fontId="4" fillId="0" borderId="14" xfId="42" applyNumberFormat="1" applyFont="1" applyBorder="1" applyAlignment="1">
      <alignment horizontal="center"/>
    </xf>
    <xf numFmtId="166" fontId="4" fillId="0" borderId="15" xfId="42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166" fontId="6" fillId="0" borderId="23" xfId="42" applyNumberFormat="1" applyFont="1" applyBorder="1" applyAlignment="1">
      <alignment horizontal="center"/>
    </xf>
    <xf numFmtId="166" fontId="6" fillId="0" borderId="14" xfId="42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0" fillId="0" borderId="0" xfId="57" applyFont="1" applyAlignment="1">
      <alignment horizontal="center"/>
    </xf>
    <xf numFmtId="0" fontId="0" fillId="0" borderId="29" xfId="0" applyBorder="1" applyAlignment="1">
      <alignment/>
    </xf>
    <xf numFmtId="164" fontId="0" fillId="0" borderId="0" xfId="0" applyNumberFormat="1" applyBorder="1" applyAlignment="1">
      <alignment horizontal="center"/>
    </xf>
    <xf numFmtId="41" fontId="4" fillId="0" borderId="0" xfId="42" applyNumberFormat="1" applyFont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41" fontId="0" fillId="0" borderId="0" xfId="42" applyNumberFormat="1" applyFont="1" applyBorder="1" applyAlignment="1">
      <alignment horizontal="center"/>
    </xf>
    <xf numFmtId="9" fontId="4" fillId="0" borderId="25" xfId="57" applyFont="1" applyBorder="1" applyAlignment="1">
      <alignment horizontal="center"/>
    </xf>
    <xf numFmtId="9" fontId="4" fillId="0" borderId="30" xfId="57" applyFont="1" applyBorder="1" applyAlignment="1">
      <alignment horizontal="center"/>
    </xf>
    <xf numFmtId="0" fontId="8" fillId="0" borderId="25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9" fontId="4" fillId="0" borderId="0" xfId="57" applyFont="1" applyAlignment="1">
      <alignment horizontal="center"/>
    </xf>
    <xf numFmtId="170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20" xfId="57" applyFont="1" applyBorder="1" applyAlignment="1">
      <alignment horizontal="center" vertical="top"/>
    </xf>
    <xf numFmtId="9" fontId="9" fillId="0" borderId="0" xfId="57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31" xfId="0" applyBorder="1" applyAlignment="1" quotePrefix="1">
      <alignment horizontal="center"/>
    </xf>
    <xf numFmtId="41" fontId="0" fillId="0" borderId="32" xfId="42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9" fontId="4" fillId="0" borderId="34" xfId="57" applyFont="1" applyBorder="1" applyAlignment="1">
      <alignment horizontal="center"/>
    </xf>
    <xf numFmtId="0" fontId="0" fillId="0" borderId="35" xfId="0" applyBorder="1" applyAlignment="1" quotePrefix="1">
      <alignment horizontal="center"/>
    </xf>
    <xf numFmtId="41" fontId="0" fillId="0" borderId="36" xfId="42" applyNumberFormat="1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9" fontId="4" fillId="0" borderId="27" xfId="57" applyFont="1" applyBorder="1" applyAlignment="1">
      <alignment horizontal="center"/>
    </xf>
    <xf numFmtId="9" fontId="4" fillId="0" borderId="28" xfId="57" applyFont="1" applyBorder="1" applyAlignment="1">
      <alignment horizontal="center"/>
    </xf>
    <xf numFmtId="0" fontId="0" fillId="0" borderId="38" xfId="0" applyBorder="1" applyAlignment="1">
      <alignment/>
    </xf>
    <xf numFmtId="41" fontId="4" fillId="0" borderId="32" xfId="42" applyNumberFormat="1" applyFont="1" applyBorder="1" applyAlignment="1">
      <alignment horizontal="center"/>
    </xf>
    <xf numFmtId="41" fontId="4" fillId="0" borderId="33" xfId="42" applyNumberFormat="1" applyFont="1" applyBorder="1" applyAlignment="1">
      <alignment horizontal="center"/>
    </xf>
    <xf numFmtId="0" fontId="0" fillId="0" borderId="34" xfId="0" applyBorder="1" applyAlignment="1">
      <alignment/>
    </xf>
    <xf numFmtId="41" fontId="4" fillId="0" borderId="36" xfId="42" applyNumberFormat="1" applyFont="1" applyBorder="1" applyAlignment="1">
      <alignment horizontal="center"/>
    </xf>
    <xf numFmtId="41" fontId="4" fillId="0" borderId="37" xfId="42" applyNumberFormat="1" applyFont="1" applyBorder="1" applyAlignment="1">
      <alignment horizontal="center"/>
    </xf>
    <xf numFmtId="0" fontId="0" fillId="0" borderId="27" xfId="0" applyBorder="1" applyAlignment="1">
      <alignment/>
    </xf>
    <xf numFmtId="164" fontId="6" fillId="0" borderId="20" xfId="0" applyNumberFormat="1" applyFont="1" applyBorder="1" applyAlignment="1">
      <alignment horizontal="center"/>
    </xf>
    <xf numFmtId="9" fontId="6" fillId="0" borderId="20" xfId="57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Alignment="1" quotePrefix="1">
      <alignment horizontal="center"/>
    </xf>
    <xf numFmtId="9" fontId="6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9" fontId="4" fillId="0" borderId="40" xfId="57" applyFont="1" applyBorder="1" applyAlignment="1">
      <alignment horizontal="center"/>
    </xf>
    <xf numFmtId="9" fontId="4" fillId="0" borderId="39" xfId="57" applyFont="1" applyBorder="1" applyAlignment="1">
      <alignment horizontal="center"/>
    </xf>
    <xf numFmtId="0" fontId="0" fillId="0" borderId="16" xfId="0" applyBorder="1" applyAlignment="1" quotePrefix="1">
      <alignment horizontal="center"/>
    </xf>
    <xf numFmtId="41" fontId="0" fillId="0" borderId="17" xfId="0" applyNumberForma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'"EBacc effect" - comparison between 2012 and 2013 for His +Geo and Fr + Gn + Sp - cumul % change by grade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6"/>
          <c:w val="0.72875"/>
          <c:h val="0.885"/>
        </c:manualLayout>
      </c:layout>
      <c:lineChart>
        <c:grouping val="standard"/>
        <c:varyColors val="0"/>
        <c:ser>
          <c:idx val="0"/>
          <c:order val="0"/>
          <c:tx>
            <c:v>His +  Geo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data!$F$214:$N$214</c:f>
              <c:strCache/>
            </c:strRef>
          </c:cat>
          <c:val>
            <c:numRef>
              <c:f>data!$F$220:$N$220</c:f>
              <c:numCache/>
            </c:numRef>
          </c:val>
          <c:smooth val="0"/>
        </c:ser>
        <c:ser>
          <c:idx val="1"/>
          <c:order val="1"/>
          <c:tx>
            <c:v>Fr + Gn + Sp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data!$F$214:$N$214</c:f>
              <c:strCache/>
            </c:strRef>
          </c:cat>
          <c:val>
            <c:numRef>
              <c:f>data!$F$228:$N$228</c:f>
              <c:numCache/>
            </c:numRef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3574"/>
        <c:crosses val="autoZero"/>
        <c:auto val="1"/>
        <c:lblOffset val="100"/>
        <c:tickLblSkip val="1"/>
        <c:noMultiLvlLbl val="0"/>
      </c:catAx>
      <c:valAx>
        <c:axId val="3504357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32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5"/>
          <c:w val="0.2207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GCSE Spanish cumulative NUMBERS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5375"/>
          <c:w val="0.9047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data!$C$97</c:f>
              <c:strCache>
                <c:ptCount val="1"/>
                <c:pt idx="0">
                  <c:v>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data!$F$97:$N$97</c:f>
              <c:numCache>
                <c:ptCount val="9"/>
                <c:pt idx="0">
                  <c:v>6323.85</c:v>
                </c:pt>
                <c:pt idx="1">
                  <c:v>13566.55</c:v>
                </c:pt>
                <c:pt idx="2">
                  <c:v>21241.65</c:v>
                </c:pt>
                <c:pt idx="3">
                  <c:v>32213.8</c:v>
                </c:pt>
                <c:pt idx="4">
                  <c:v>41023.950000000004</c:v>
                </c:pt>
                <c:pt idx="5">
                  <c:v>47023.5</c:v>
                </c:pt>
                <c:pt idx="6">
                  <c:v>51077.25</c:v>
                </c:pt>
                <c:pt idx="7">
                  <c:v>53563.55</c:v>
                </c:pt>
                <c:pt idx="8">
                  <c:v>54050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data!$C$98</c:f>
              <c:strCache>
                <c:ptCount val="1"/>
                <c:pt idx="0">
                  <c:v>03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data!$F$98:$N$98</c:f>
              <c:numCache>
                <c:ptCount val="9"/>
                <c:pt idx="0">
                  <c:v>5849.37</c:v>
                </c:pt>
                <c:pt idx="1">
                  <c:v>14140.71</c:v>
                </c:pt>
                <c:pt idx="2">
                  <c:v>21920.94</c:v>
                </c:pt>
                <c:pt idx="3">
                  <c:v>32938.2</c:v>
                </c:pt>
                <c:pt idx="4">
                  <c:v>42535.71</c:v>
                </c:pt>
                <c:pt idx="5">
                  <c:v>48669.03</c:v>
                </c:pt>
                <c:pt idx="6">
                  <c:v>52985.07</c:v>
                </c:pt>
                <c:pt idx="7">
                  <c:v>55767.78</c:v>
                </c:pt>
                <c:pt idx="8">
                  <c:v>56790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data!$C$99</c:f>
              <c:strCache>
                <c:ptCount val="1"/>
                <c:pt idx="0">
                  <c:v>04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data!$F$99:$N$99</c:f>
              <c:numCache>
                <c:ptCount val="9"/>
                <c:pt idx="0">
                  <c:v>7508.088</c:v>
                </c:pt>
                <c:pt idx="1">
                  <c:v>15731.232</c:v>
                </c:pt>
                <c:pt idx="2">
                  <c:v>24609.843999999997</c:v>
                </c:pt>
                <c:pt idx="3">
                  <c:v>36289.092</c:v>
                </c:pt>
                <c:pt idx="4">
                  <c:v>45823.172</c:v>
                </c:pt>
                <c:pt idx="5">
                  <c:v>52020.32399999999</c:v>
                </c:pt>
                <c:pt idx="6">
                  <c:v>56251.072</c:v>
                </c:pt>
                <c:pt idx="7">
                  <c:v>58872.943999999996</c:v>
                </c:pt>
                <c:pt idx="8">
                  <c:v>59588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data!$C$100</c:f>
              <c:strCache>
                <c:ptCount val="1"/>
                <c:pt idx="0">
                  <c:v>05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data!$F$100:$N$100</c:f>
              <c:numCache>
                <c:ptCount val="9"/>
                <c:pt idx="0">
                  <c:v>8082.34</c:v>
                </c:pt>
                <c:pt idx="1">
                  <c:v>16684.259</c:v>
                </c:pt>
                <c:pt idx="2">
                  <c:v>26036.681</c:v>
                </c:pt>
                <c:pt idx="3">
                  <c:v>37582.880999999994</c:v>
                </c:pt>
                <c:pt idx="4">
                  <c:v>46588.917</c:v>
                </c:pt>
                <c:pt idx="5">
                  <c:v>52131.093</c:v>
                </c:pt>
                <c:pt idx="6">
                  <c:v>55537.222</c:v>
                </c:pt>
                <c:pt idx="7">
                  <c:v>57326.883</c:v>
                </c:pt>
                <c:pt idx="8">
                  <c:v>57731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data!$C$101</c:f>
              <c:strCache>
                <c:ptCount val="1"/>
                <c:pt idx="0">
                  <c:v>06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data!$F$101:$N$101</c:f>
              <c:numCache>
                <c:ptCount val="9"/>
                <c:pt idx="0">
                  <c:v>8519.028</c:v>
                </c:pt>
                <c:pt idx="1">
                  <c:v>17843.91</c:v>
                </c:pt>
                <c:pt idx="2">
                  <c:v>27456.597</c:v>
                </c:pt>
                <c:pt idx="3">
                  <c:v>39486.846</c:v>
                </c:pt>
                <c:pt idx="4">
                  <c:v>48466.362</c:v>
                </c:pt>
                <c:pt idx="5">
                  <c:v>53359.047</c:v>
                </c:pt>
                <c:pt idx="6">
                  <c:v>55949.292</c:v>
                </c:pt>
                <c:pt idx="7">
                  <c:v>57215.634000000005</c:v>
                </c:pt>
                <c:pt idx="8">
                  <c:v>57561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data!$C$102</c:f>
              <c:strCache>
                <c:ptCount val="1"/>
                <c:pt idx="0">
                  <c:v>07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data!$F$102:$N$102</c:f>
              <c:numCache>
                <c:ptCount val="9"/>
                <c:pt idx="0">
                  <c:v>9577.601999999999</c:v>
                </c:pt>
                <c:pt idx="1">
                  <c:v>19391.688</c:v>
                </c:pt>
                <c:pt idx="2">
                  <c:v>29205.773999999998</c:v>
                </c:pt>
                <c:pt idx="3">
                  <c:v>41443.820999999996</c:v>
                </c:pt>
                <c:pt idx="4">
                  <c:v>50548.455</c:v>
                </c:pt>
                <c:pt idx="5">
                  <c:v>55278.135</c:v>
                </c:pt>
                <c:pt idx="6">
                  <c:v>57702.096</c:v>
                </c:pt>
                <c:pt idx="7">
                  <c:v>58825.395</c:v>
                </c:pt>
                <c:pt idx="8">
                  <c:v>59121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data!$C$103</c:f>
              <c:strCache>
                <c:ptCount val="1"/>
                <c:pt idx="0">
                  <c:v>08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data!$F$103:$N$103</c:f>
              <c:numCache>
                <c:ptCount val="9"/>
                <c:pt idx="0">
                  <c:v>10170.46</c:v>
                </c:pt>
                <c:pt idx="1">
                  <c:v>20961.069999999996</c:v>
                </c:pt>
                <c:pt idx="2">
                  <c:v>31441.605</c:v>
                </c:pt>
                <c:pt idx="3">
                  <c:v>44526.77</c:v>
                </c:pt>
                <c:pt idx="4">
                  <c:v>53953.05</c:v>
                </c:pt>
                <c:pt idx="5">
                  <c:v>58480.145</c:v>
                </c:pt>
                <c:pt idx="6">
                  <c:v>60774.7</c:v>
                </c:pt>
                <c:pt idx="7">
                  <c:v>61766.94</c:v>
                </c:pt>
                <c:pt idx="8">
                  <c:v>62015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data!$C$104</c:f>
              <c:strCache>
                <c:ptCount val="1"/>
                <c:pt idx="0">
                  <c:v>09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data!$F$104:$N$104</c:f>
              <c:numCache>
                <c:ptCount val="9"/>
                <c:pt idx="0">
                  <c:v>9614.495</c:v>
                </c:pt>
                <c:pt idx="1">
                  <c:v>21213.918</c:v>
                </c:pt>
                <c:pt idx="2">
                  <c:v>32441.166999999998</c:v>
                </c:pt>
                <c:pt idx="3">
                  <c:v>45777.402</c:v>
                </c:pt>
                <c:pt idx="4">
                  <c:v>54895.665</c:v>
                </c:pt>
                <c:pt idx="5">
                  <c:v>58927.55</c:v>
                </c:pt>
                <c:pt idx="6">
                  <c:v>60912.477999999996</c:v>
                </c:pt>
                <c:pt idx="7">
                  <c:v>61780.88399999999</c:v>
                </c:pt>
                <c:pt idx="8">
                  <c:v>62029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data!$C$105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data!$F$105:$N$105</c:f>
              <c:numCache>
                <c:ptCount val="9"/>
                <c:pt idx="0">
                  <c:v>10200.54</c:v>
                </c:pt>
                <c:pt idx="1">
                  <c:v>21590.1</c:v>
                </c:pt>
                <c:pt idx="2">
                  <c:v>32979.66</c:v>
                </c:pt>
                <c:pt idx="3">
                  <c:v>46684.68</c:v>
                </c:pt>
                <c:pt idx="4">
                  <c:v>56134.26</c:v>
                </c:pt>
                <c:pt idx="5">
                  <c:v>60201.96</c:v>
                </c:pt>
                <c:pt idx="6">
                  <c:v>61829.04</c:v>
                </c:pt>
                <c:pt idx="7">
                  <c:v>62454.84</c:v>
                </c:pt>
                <c:pt idx="8">
                  <c:v>62580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data!$C$106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data!$F$106:$N$106</c:f>
              <c:numCache>
                <c:ptCount val="9"/>
                <c:pt idx="0">
                  <c:v>8994.404</c:v>
                </c:pt>
                <c:pt idx="1">
                  <c:v>19933.543999999998</c:v>
                </c:pt>
                <c:pt idx="2">
                  <c:v>32270.463000000003</c:v>
                </c:pt>
                <c:pt idx="3">
                  <c:v>45093.566000000006</c:v>
                </c:pt>
                <c:pt idx="4">
                  <c:v>53419.467000000004</c:v>
                </c:pt>
                <c:pt idx="5">
                  <c:v>57612.804</c:v>
                </c:pt>
                <c:pt idx="6">
                  <c:v>59618.312999999995</c:v>
                </c:pt>
                <c:pt idx="7">
                  <c:v>60408.362</c:v>
                </c:pt>
                <c:pt idx="8">
                  <c:v>60773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data!$C$107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data!$F$107:$N$107</c:f>
              <c:numCache>
                <c:ptCount val="9"/>
                <c:pt idx="0">
                  <c:v>9829.695</c:v>
                </c:pt>
                <c:pt idx="1">
                  <c:v>21489.746999999996</c:v>
                </c:pt>
                <c:pt idx="2">
                  <c:v>35115.738</c:v>
                </c:pt>
                <c:pt idx="3">
                  <c:v>49690.803</c:v>
                </c:pt>
                <c:pt idx="4">
                  <c:v>60130.617</c:v>
                </c:pt>
                <c:pt idx="5">
                  <c:v>64672.614</c:v>
                </c:pt>
                <c:pt idx="6">
                  <c:v>66706.344</c:v>
                </c:pt>
                <c:pt idx="7">
                  <c:v>67519.836</c:v>
                </c:pt>
                <c:pt idx="8">
                  <c:v>67791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data!$C$108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data!$F$96:$N$96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data!$F$108:$N$108</c:f>
              <c:numCache>
                <c:ptCount val="9"/>
                <c:pt idx="0">
                  <c:v>11002.112</c:v>
                </c:pt>
                <c:pt idx="1">
                  <c:v>25012.613999999998</c:v>
                </c:pt>
                <c:pt idx="2">
                  <c:v>41429.828</c:v>
                </c:pt>
                <c:pt idx="3">
                  <c:v>61199.248</c:v>
                </c:pt>
                <c:pt idx="4">
                  <c:v>75295.704</c:v>
                </c:pt>
                <c:pt idx="5">
                  <c:v>81484.392</c:v>
                </c:pt>
                <c:pt idx="6">
                  <c:v>84234.92</c:v>
                </c:pt>
                <c:pt idx="7">
                  <c:v>85352.32199999999</c:v>
                </c:pt>
                <c:pt idx="8">
                  <c:v>85954</c:v>
                </c:pt>
              </c:numCache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78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6015"/>
          <c:w val="0.17725"/>
          <c:h val="0.2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GCSE French numbers gaining grade A*-C</a:t>
            </a:r>
          </a:p>
        </c:rich>
      </c:tx>
      <c:layout>
        <c:manualLayout>
          <c:xMode val="factor"/>
          <c:yMode val="factor"/>
          <c:x val="0.07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95"/>
          <c:w val="0.9157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data!$I$71:$I$82</c:f>
              <c:numCache>
                <c:ptCount val="12"/>
                <c:pt idx="0">
                  <c:v>165412.275</c:v>
                </c:pt>
                <c:pt idx="1">
                  <c:v>153862.658</c:v>
                </c:pt>
                <c:pt idx="2">
                  <c:v>155088.28</c:v>
                </c:pt>
                <c:pt idx="3">
                  <c:v>149261.658</c:v>
                </c:pt>
                <c:pt idx="4">
                  <c:v>138764.321</c:v>
                </c:pt>
                <c:pt idx="5">
                  <c:v>130728.61399999999</c:v>
                </c:pt>
                <c:pt idx="6">
                  <c:v>125488.02700000002</c:v>
                </c:pt>
                <c:pt idx="7">
                  <c:v>121001.98800000001</c:v>
                </c:pt>
                <c:pt idx="8">
                  <c:v>116910.62799999998</c:v>
                </c:pt>
                <c:pt idx="9">
                  <c:v>102001.31199999999</c:v>
                </c:pt>
                <c:pt idx="10">
                  <c:v>100564.37199999999</c:v>
                </c:pt>
                <c:pt idx="11">
                  <c:v>114598.138</c:v>
                </c:pt>
              </c:numCache>
            </c:numRef>
          </c:val>
        </c:ser>
        <c:axId val="25127729"/>
        <c:axId val="24822970"/>
      </c:bar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3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GCSE German numbers gaining grade A*-C</a:t>
            </a:r>
          </a:p>
        </c:rich>
      </c:tx>
      <c:layout>
        <c:manualLayout>
          <c:xMode val="factor"/>
          <c:yMode val="factor"/>
          <c:x val="0.07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5425"/>
          <c:w val="0.939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data!$I$84:$I$95</c:f>
              <c:numCache>
                <c:ptCount val="12"/>
                <c:pt idx="0">
                  <c:v>70058.422</c:v>
                </c:pt>
                <c:pt idx="1">
                  <c:v>66558.413</c:v>
                </c:pt>
                <c:pt idx="2">
                  <c:v>69510.246</c:v>
                </c:pt>
                <c:pt idx="3">
                  <c:v>67069.026</c:v>
                </c:pt>
                <c:pt idx="4">
                  <c:v>59635.84</c:v>
                </c:pt>
                <c:pt idx="5">
                  <c:v>55146.41</c:v>
                </c:pt>
                <c:pt idx="6">
                  <c:v>52569.00600000001</c:v>
                </c:pt>
                <c:pt idx="7">
                  <c:v>51733.715</c:v>
                </c:pt>
                <c:pt idx="8">
                  <c:v>50313</c:v>
                </c:pt>
                <c:pt idx="9">
                  <c:v>44195.174000000006</c:v>
                </c:pt>
                <c:pt idx="10">
                  <c:v>41532.582</c:v>
                </c:pt>
                <c:pt idx="11">
                  <c:v>45244.153999999995</c:v>
                </c:pt>
              </c:numCache>
            </c:numRef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3524"/>
        <c:crosses val="autoZero"/>
        <c:auto val="1"/>
        <c:lblOffset val="100"/>
        <c:tickLblSkip val="1"/>
        <c:noMultiLvlLbl val="0"/>
      </c:catAx>
      <c:valAx>
        <c:axId val="64503524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0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GCSE Spanish numbers gaining grade C or higher</a:t>
            </a:r>
          </a:p>
        </c:rich>
      </c:tx>
      <c:layout>
        <c:manualLayout>
          <c:xMode val="factor"/>
          <c:yMode val="factor"/>
          <c:x val="0.021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925"/>
          <c:w val="0.885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data!$I$97:$I$108</c:f>
              <c:numCache>
                <c:ptCount val="12"/>
                <c:pt idx="0">
                  <c:v>32213.8</c:v>
                </c:pt>
                <c:pt idx="1">
                  <c:v>32938.2</c:v>
                </c:pt>
                <c:pt idx="2">
                  <c:v>36289.092</c:v>
                </c:pt>
                <c:pt idx="3">
                  <c:v>37582.880999999994</c:v>
                </c:pt>
                <c:pt idx="4">
                  <c:v>39486.846</c:v>
                </c:pt>
                <c:pt idx="5">
                  <c:v>41443.820999999996</c:v>
                </c:pt>
                <c:pt idx="6">
                  <c:v>44526.77</c:v>
                </c:pt>
                <c:pt idx="7">
                  <c:v>45777.402</c:v>
                </c:pt>
                <c:pt idx="8">
                  <c:v>46684.68</c:v>
                </c:pt>
                <c:pt idx="9">
                  <c:v>45093.566000000006</c:v>
                </c:pt>
                <c:pt idx="10">
                  <c:v>49690.803</c:v>
                </c:pt>
                <c:pt idx="11">
                  <c:v>61199.248</c:v>
                </c:pt>
              </c:numCache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0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GCSE French numbers gaining grade D-U</a:t>
            </a:r>
          </a:p>
        </c:rich>
      </c:tx>
      <c:layout>
        <c:manualLayout>
          <c:xMode val="factor"/>
          <c:yMode val="factor"/>
          <c:x val="0.145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8425"/>
          <c:w val="0.903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data!$O$71:$O$82</c:f>
              <c:numCache>
                <c:ptCount val="12"/>
                <c:pt idx="0">
                  <c:v>149658.725</c:v>
                </c:pt>
                <c:pt idx="1">
                  <c:v>154479.342</c:v>
                </c:pt>
                <c:pt idx="2">
                  <c:v>140881.72</c:v>
                </c:pt>
                <c:pt idx="3">
                  <c:v>102444.342</c:v>
                </c:pt>
                <c:pt idx="4">
                  <c:v>77716.679</c:v>
                </c:pt>
                <c:pt idx="5">
                  <c:v>67045.38600000001</c:v>
                </c:pt>
                <c:pt idx="6">
                  <c:v>59324.97299999998</c:v>
                </c:pt>
                <c:pt idx="7">
                  <c:v>52602.01199999999</c:v>
                </c:pt>
                <c:pt idx="8">
                  <c:v>46372.37200000002</c:v>
                </c:pt>
                <c:pt idx="9">
                  <c:v>39470.68800000001</c:v>
                </c:pt>
                <c:pt idx="10">
                  <c:v>40479.62800000001</c:v>
                </c:pt>
                <c:pt idx="11">
                  <c:v>50528.861999999994</c:v>
                </c:pt>
              </c:numCache>
            </c:numRef>
          </c:val>
        </c:ser>
        <c:axId val="46864287"/>
        <c:axId val="19125400"/>
      </c:barChart>
      <c:catAx>
        <c:axId val="4686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400"/>
        <c:crosses val="autoZero"/>
        <c:auto val="1"/>
        <c:lblOffset val="100"/>
        <c:tickLblSkip val="1"/>
        <c:noMultiLvlLbl val="0"/>
      </c:catAx>
      <c:valAx>
        <c:axId val="1912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4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GCSE German numbers gaining grade D-U</a:t>
            </a:r>
          </a:p>
        </c:rich>
      </c:tx>
      <c:layout>
        <c:manualLayout>
          <c:xMode val="factor"/>
          <c:yMode val="factor"/>
          <c:x val="0.133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65"/>
          <c:w val="0.933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data!$O$84:$O$95</c:f>
              <c:numCache>
                <c:ptCount val="12"/>
                <c:pt idx="0">
                  <c:v>51994.577999999994</c:v>
                </c:pt>
                <c:pt idx="1">
                  <c:v>55120.587</c:v>
                </c:pt>
                <c:pt idx="2">
                  <c:v>48503.754</c:v>
                </c:pt>
                <c:pt idx="3">
                  <c:v>34396.974</c:v>
                </c:pt>
                <c:pt idx="4">
                  <c:v>27044.160000000003</c:v>
                </c:pt>
                <c:pt idx="5">
                  <c:v>22524.589999999997</c:v>
                </c:pt>
                <c:pt idx="6">
                  <c:v>20748.99399999999</c:v>
                </c:pt>
                <c:pt idx="7">
                  <c:v>18461.285000000003</c:v>
                </c:pt>
                <c:pt idx="8">
                  <c:v>16771</c:v>
                </c:pt>
                <c:pt idx="9">
                  <c:v>14186.825999999994</c:v>
                </c:pt>
                <c:pt idx="10">
                  <c:v>13550.417999999998</c:v>
                </c:pt>
                <c:pt idx="11">
                  <c:v>15404.846000000005</c:v>
                </c:pt>
              </c:numCache>
            </c:numRef>
          </c:val>
        </c:ser>
        <c:axId val="37910873"/>
        <c:axId val="5653538"/>
      </c:barChart>
      <c:catAx>
        <c:axId val="3791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538"/>
        <c:crosses val="autoZero"/>
        <c:auto val="1"/>
        <c:lblOffset val="100"/>
        <c:tickLblSkip val="1"/>
        <c:noMultiLvlLbl val="0"/>
      </c:catAx>
      <c:valAx>
        <c:axId val="5653538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0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GCSE Spanish numbers gaining grade D-U</a:t>
            </a:r>
          </a:p>
        </c:rich>
      </c:tx>
      <c:layout>
        <c:manualLayout>
          <c:xMode val="factor"/>
          <c:yMode val="factor"/>
          <c:x val="-0.027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9"/>
          <c:w val="0.8857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data!$O$97:$O$108</c:f>
              <c:numCache>
                <c:ptCount val="12"/>
                <c:pt idx="0">
                  <c:v>21836.2</c:v>
                </c:pt>
                <c:pt idx="1">
                  <c:v>23851.800000000003</c:v>
                </c:pt>
                <c:pt idx="2">
                  <c:v>23298.908000000003</c:v>
                </c:pt>
                <c:pt idx="3">
                  <c:v>20148.119000000006</c:v>
                </c:pt>
                <c:pt idx="4">
                  <c:v>18074.154000000002</c:v>
                </c:pt>
                <c:pt idx="5">
                  <c:v>17677.179000000004</c:v>
                </c:pt>
                <c:pt idx="6">
                  <c:v>17488.230000000003</c:v>
                </c:pt>
                <c:pt idx="7">
                  <c:v>16251.597999999998</c:v>
                </c:pt>
                <c:pt idx="8">
                  <c:v>15895.32</c:v>
                </c:pt>
                <c:pt idx="9">
                  <c:v>15679.433999999994</c:v>
                </c:pt>
                <c:pt idx="10">
                  <c:v>18100.197</c:v>
                </c:pt>
                <c:pt idx="11">
                  <c:v>24754.752</c:v>
                </c:pt>
              </c:numCache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GCSE French %A*-C of those sitting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78"/>
          <c:w val="0.899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data!$I$6:$I$17</c:f>
              <c:numCache>
                <c:ptCount val="12"/>
                <c:pt idx="0">
                  <c:v>52.5</c:v>
                </c:pt>
                <c:pt idx="1">
                  <c:v>49.9</c:v>
                </c:pt>
                <c:pt idx="2">
                  <c:v>52.4</c:v>
                </c:pt>
                <c:pt idx="3">
                  <c:v>59.3</c:v>
                </c:pt>
                <c:pt idx="4">
                  <c:v>64.1</c:v>
                </c:pt>
                <c:pt idx="5">
                  <c:v>66.1</c:v>
                </c:pt>
                <c:pt idx="6">
                  <c:v>67.9</c:v>
                </c:pt>
                <c:pt idx="7">
                  <c:v>69.7</c:v>
                </c:pt>
                <c:pt idx="8">
                  <c:v>71.6</c:v>
                </c:pt>
                <c:pt idx="9">
                  <c:v>72.1</c:v>
                </c:pt>
                <c:pt idx="10">
                  <c:v>71.3</c:v>
                </c:pt>
                <c:pt idx="11">
                  <c:v>69.4</c:v>
                </c:pt>
              </c:numCache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7216"/>
        <c:crosses val="autoZero"/>
        <c:auto val="1"/>
        <c:lblOffset val="100"/>
        <c:tickLblSkip val="1"/>
        <c:noMultiLvlLbl val="0"/>
      </c:cat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%A*-C of those sitting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6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GCSE French numbers sitting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25"/>
          <c:w val="0.91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data!$D$6:$D$17</c:f>
              <c:numCache>
                <c:ptCount val="12"/>
                <c:pt idx="0">
                  <c:v>315071</c:v>
                </c:pt>
                <c:pt idx="1">
                  <c:v>308342</c:v>
                </c:pt>
                <c:pt idx="2">
                  <c:v>295970</c:v>
                </c:pt>
                <c:pt idx="3">
                  <c:v>251706</c:v>
                </c:pt>
                <c:pt idx="4">
                  <c:v>216481</c:v>
                </c:pt>
                <c:pt idx="5">
                  <c:v>197774</c:v>
                </c:pt>
                <c:pt idx="6">
                  <c:v>184813</c:v>
                </c:pt>
                <c:pt idx="7">
                  <c:v>173604</c:v>
                </c:pt>
                <c:pt idx="8">
                  <c:v>163283</c:v>
                </c:pt>
                <c:pt idx="9">
                  <c:v>141472</c:v>
                </c:pt>
                <c:pt idx="10">
                  <c:v>141044</c:v>
                </c:pt>
                <c:pt idx="11">
                  <c:v>165127</c:v>
                </c:pt>
              </c:numCache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numbers sitting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7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GCSE French cumulative NUMBERS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69"/>
          <c:w val="0.93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data!$C$71</c:f>
              <c:strCache>
                <c:ptCount val="1"/>
                <c:pt idx="0">
                  <c:v>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data!$F$71:$N$71</c:f>
              <c:numCache>
                <c:ptCount val="9"/>
                <c:pt idx="0">
                  <c:v>22370.041</c:v>
                </c:pt>
                <c:pt idx="1">
                  <c:v>55137.425</c:v>
                </c:pt>
                <c:pt idx="2">
                  <c:v>96096.655</c:v>
                </c:pt>
                <c:pt idx="3">
                  <c:v>165412.275</c:v>
                </c:pt>
                <c:pt idx="4">
                  <c:v>224330.552</c:v>
                </c:pt>
                <c:pt idx="5">
                  <c:v>268440.49199999997</c:v>
                </c:pt>
                <c:pt idx="6">
                  <c:v>297427.02400000003</c:v>
                </c:pt>
                <c:pt idx="7">
                  <c:v>312550.432</c:v>
                </c:pt>
                <c:pt idx="8">
                  <c:v>315071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data!$C$72</c:f>
              <c:strCache>
                <c:ptCount val="1"/>
                <c:pt idx="0">
                  <c:v>03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data!$F$72:$N$72</c:f>
              <c:numCache>
                <c:ptCount val="9"/>
                <c:pt idx="0">
                  <c:v>19425.546</c:v>
                </c:pt>
                <c:pt idx="1">
                  <c:v>52418.14</c:v>
                </c:pt>
                <c:pt idx="2">
                  <c:v>90652.548</c:v>
                </c:pt>
                <c:pt idx="3">
                  <c:v>153862.658</c:v>
                </c:pt>
                <c:pt idx="4">
                  <c:v>216764.42599999998</c:v>
                </c:pt>
                <c:pt idx="5">
                  <c:v>260240.64800000002</c:v>
                </c:pt>
                <c:pt idx="6">
                  <c:v>288608.11199999996</c:v>
                </c:pt>
                <c:pt idx="7">
                  <c:v>303716.87</c:v>
                </c:pt>
                <c:pt idx="8">
                  <c:v>308342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data!$C$73</c:f>
              <c:strCache>
                <c:ptCount val="1"/>
                <c:pt idx="0">
                  <c:v>04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data!$F$73:$N$73</c:f>
              <c:numCache>
                <c:ptCount val="9"/>
                <c:pt idx="0">
                  <c:v>21013.87</c:v>
                </c:pt>
                <c:pt idx="1">
                  <c:v>51498.78</c:v>
                </c:pt>
                <c:pt idx="2">
                  <c:v>92934.58</c:v>
                </c:pt>
                <c:pt idx="3">
                  <c:v>155088.28</c:v>
                </c:pt>
                <c:pt idx="4">
                  <c:v>209250.79</c:v>
                </c:pt>
                <c:pt idx="5">
                  <c:v>248910.77</c:v>
                </c:pt>
                <c:pt idx="6">
                  <c:v>276435.98</c:v>
                </c:pt>
                <c:pt idx="7">
                  <c:v>291530.45</c:v>
                </c:pt>
                <c:pt idx="8">
                  <c:v>295970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data!$C$74</c:f>
              <c:strCache>
                <c:ptCount val="1"/>
                <c:pt idx="0">
                  <c:v>05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data!$F$74:$N$74</c:f>
              <c:numCache>
                <c:ptCount val="9"/>
                <c:pt idx="0">
                  <c:v>20891.598</c:v>
                </c:pt>
                <c:pt idx="1">
                  <c:v>50844.612</c:v>
                </c:pt>
                <c:pt idx="2">
                  <c:v>90614.16</c:v>
                </c:pt>
                <c:pt idx="3">
                  <c:v>149261.658</c:v>
                </c:pt>
                <c:pt idx="4">
                  <c:v>194820.44400000002</c:v>
                </c:pt>
                <c:pt idx="5">
                  <c:v>223766.63400000002</c:v>
                </c:pt>
                <c:pt idx="6">
                  <c:v>241386.05400000003</c:v>
                </c:pt>
                <c:pt idx="7">
                  <c:v>249440.64599999998</c:v>
                </c:pt>
                <c:pt idx="8">
                  <c:v>251706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data!$C$75</c:f>
              <c:strCache>
                <c:ptCount val="1"/>
                <c:pt idx="0">
                  <c:v>06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data!$F$75:$N$75</c:f>
              <c:numCache>
                <c:ptCount val="9"/>
                <c:pt idx="0">
                  <c:v>20349.214</c:v>
                </c:pt>
                <c:pt idx="1">
                  <c:v>48275.263</c:v>
                </c:pt>
                <c:pt idx="2">
                  <c:v>86159.438</c:v>
                </c:pt>
                <c:pt idx="3">
                  <c:v>138764.321</c:v>
                </c:pt>
                <c:pt idx="4">
                  <c:v>176864.97699999998</c:v>
                </c:pt>
                <c:pt idx="5">
                  <c:v>198513.077</c:v>
                </c:pt>
                <c:pt idx="6">
                  <c:v>209770.08900000004</c:v>
                </c:pt>
                <c:pt idx="7">
                  <c:v>215182.11400000003</c:v>
                </c:pt>
                <c:pt idx="8">
                  <c:v>216481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data!$C$76</c:f>
              <c:strCache>
                <c:ptCount val="1"/>
                <c:pt idx="0">
                  <c:v>07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data!$F$76:$N$76</c:f>
              <c:numCache>
                <c:ptCount val="9"/>
                <c:pt idx="0">
                  <c:v>19184.077999999998</c:v>
                </c:pt>
                <c:pt idx="1">
                  <c:v>45092.472</c:v>
                </c:pt>
                <c:pt idx="2">
                  <c:v>81482.888</c:v>
                </c:pt>
                <c:pt idx="3">
                  <c:v>130728.61399999999</c:v>
                </c:pt>
                <c:pt idx="4">
                  <c:v>164943.516</c:v>
                </c:pt>
                <c:pt idx="5">
                  <c:v>183138.724</c:v>
                </c:pt>
                <c:pt idx="6">
                  <c:v>192631.87600000002</c:v>
                </c:pt>
                <c:pt idx="7">
                  <c:v>196785.13</c:v>
                </c:pt>
                <c:pt idx="8">
                  <c:v>197774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data!$C$77</c:f>
              <c:strCache>
                <c:ptCount val="1"/>
                <c:pt idx="0">
                  <c:v>08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data!$F$77:$N$77</c:f>
              <c:numCache>
                <c:ptCount val="9"/>
                <c:pt idx="0">
                  <c:v>18666.113</c:v>
                </c:pt>
                <c:pt idx="1">
                  <c:v>45463.998</c:v>
                </c:pt>
                <c:pt idx="2">
                  <c:v>79839.216</c:v>
                </c:pt>
                <c:pt idx="3">
                  <c:v>125488.02700000002</c:v>
                </c:pt>
                <c:pt idx="4">
                  <c:v>157830.30200000003</c:v>
                </c:pt>
                <c:pt idx="5">
                  <c:v>174093.84600000002</c:v>
                </c:pt>
                <c:pt idx="6">
                  <c:v>181301.553</c:v>
                </c:pt>
                <c:pt idx="7">
                  <c:v>184258.56100000002</c:v>
                </c:pt>
                <c:pt idx="8">
                  <c:v>184813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data!$C$78</c:f>
              <c:strCache>
                <c:ptCount val="1"/>
                <c:pt idx="0">
                  <c:v>09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data!$F$78:$N$78</c:f>
              <c:numCache>
                <c:ptCount val="9"/>
                <c:pt idx="0">
                  <c:v>19270.043999999998</c:v>
                </c:pt>
                <c:pt idx="1">
                  <c:v>44963.435999999994</c:v>
                </c:pt>
                <c:pt idx="2">
                  <c:v>77948.196</c:v>
                </c:pt>
                <c:pt idx="3">
                  <c:v>121001.98800000001</c:v>
                </c:pt>
                <c:pt idx="4">
                  <c:v>150514.668</c:v>
                </c:pt>
                <c:pt idx="5">
                  <c:v>164576.592</c:v>
                </c:pt>
                <c:pt idx="6">
                  <c:v>170826.336</c:v>
                </c:pt>
                <c:pt idx="7">
                  <c:v>173083.188</c:v>
                </c:pt>
                <c:pt idx="8">
                  <c:v>173604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data!$C$79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data!$F$79:$N$79</c:f>
              <c:numCache>
                <c:ptCount val="9"/>
                <c:pt idx="0">
                  <c:v>17634.564000000002</c:v>
                </c:pt>
                <c:pt idx="1">
                  <c:v>43106.712</c:v>
                </c:pt>
                <c:pt idx="2">
                  <c:v>75600.029</c:v>
                </c:pt>
                <c:pt idx="3">
                  <c:v>116910.62799999998</c:v>
                </c:pt>
                <c:pt idx="4">
                  <c:v>144178.889</c:v>
                </c:pt>
                <c:pt idx="5">
                  <c:v>156098.54799999998</c:v>
                </c:pt>
                <c:pt idx="6">
                  <c:v>158057.94400000002</c:v>
                </c:pt>
                <c:pt idx="7">
                  <c:v>162956.434</c:v>
                </c:pt>
                <c:pt idx="8">
                  <c:v>163283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data!$C$80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data!$F$80:$N$80</c:f>
              <c:numCache>
                <c:ptCount val="9"/>
                <c:pt idx="0">
                  <c:v>14288.671999999999</c:v>
                </c:pt>
                <c:pt idx="1">
                  <c:v>37348.608</c:v>
                </c:pt>
                <c:pt idx="2">
                  <c:v>68189.504</c:v>
                </c:pt>
                <c:pt idx="3">
                  <c:v>102001.31199999999</c:v>
                </c:pt>
                <c:pt idx="4">
                  <c:v>124636.832</c:v>
                </c:pt>
                <c:pt idx="5">
                  <c:v>135388.704</c:v>
                </c:pt>
                <c:pt idx="6">
                  <c:v>139632.864</c:v>
                </c:pt>
                <c:pt idx="7">
                  <c:v>141047.584</c:v>
                </c:pt>
                <c:pt idx="8">
                  <c:v>141472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data!$C$81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data!$F$81:$N$81</c:f>
              <c:numCache>
                <c:ptCount val="9"/>
                <c:pt idx="0">
                  <c:v>14668.576000000001</c:v>
                </c:pt>
                <c:pt idx="1">
                  <c:v>36530.39599999999</c:v>
                </c:pt>
                <c:pt idx="2">
                  <c:v>65585.46</c:v>
                </c:pt>
                <c:pt idx="3">
                  <c:v>100564.37199999999</c:v>
                </c:pt>
                <c:pt idx="4">
                  <c:v>124964.98399999998</c:v>
                </c:pt>
                <c:pt idx="5">
                  <c:v>135261.19600000003</c:v>
                </c:pt>
                <c:pt idx="6">
                  <c:v>139492.516</c:v>
                </c:pt>
                <c:pt idx="7">
                  <c:v>140620.86800000002</c:v>
                </c:pt>
                <c:pt idx="8">
                  <c:v>141044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data!$C$82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data!$F$70:$N$70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data!$F$82:$N$82</c:f>
              <c:numCache>
                <c:ptCount val="9"/>
                <c:pt idx="0">
                  <c:v>15852.192</c:v>
                </c:pt>
                <c:pt idx="1">
                  <c:v>39795.607</c:v>
                </c:pt>
                <c:pt idx="2">
                  <c:v>71995.372</c:v>
                </c:pt>
                <c:pt idx="3">
                  <c:v>114598.138</c:v>
                </c:pt>
                <c:pt idx="4">
                  <c:v>145642.014</c:v>
                </c:pt>
                <c:pt idx="5">
                  <c:v>158026.539</c:v>
                </c:pt>
                <c:pt idx="6">
                  <c:v>162980.34900000002</c:v>
                </c:pt>
                <c:pt idx="7">
                  <c:v>164631.619</c:v>
                </c:pt>
                <c:pt idx="8">
                  <c:v>165127</c:v>
                </c:pt>
              </c:numCache>
            </c:numRef>
          </c:val>
          <c:smooth val="0"/>
        </c:ser>
        <c:marker val="1"/>
        <c:axId val="53295931"/>
        <c:axId val="9901332"/>
      </c:lineChart>
      <c:catAx>
        <c:axId val="5329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5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624"/>
          <c:w val="0.16975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GCSE German %A*-C of those sitting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85"/>
          <c:w val="0.898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data!$I$19:$I$30</c:f>
              <c:numCache>
                <c:ptCount val="12"/>
                <c:pt idx="0">
                  <c:v>57.4</c:v>
                </c:pt>
                <c:pt idx="1">
                  <c:v>54.7</c:v>
                </c:pt>
                <c:pt idx="2">
                  <c:v>58.9</c:v>
                </c:pt>
                <c:pt idx="3">
                  <c:v>66.1</c:v>
                </c:pt>
                <c:pt idx="4">
                  <c:v>68.8</c:v>
                </c:pt>
                <c:pt idx="5">
                  <c:v>71</c:v>
                </c:pt>
                <c:pt idx="6">
                  <c:v>71.7</c:v>
                </c:pt>
                <c:pt idx="7">
                  <c:v>73.7</c:v>
                </c:pt>
                <c:pt idx="8">
                  <c:v>75</c:v>
                </c:pt>
                <c:pt idx="9">
                  <c:v>75.7</c:v>
                </c:pt>
                <c:pt idx="10">
                  <c:v>75.4</c:v>
                </c:pt>
                <c:pt idx="11">
                  <c:v>74.6</c:v>
                </c:pt>
              </c:numCache>
            </c:numRef>
          </c:val>
        </c:ser>
        <c:axId val="22003125"/>
        <c:axId val="63810398"/>
      </c:bar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%A*-C of those sitting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003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GCSE German numbers sitting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325"/>
          <c:w val="0.9497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data!$D$19:$D$30</c:f>
              <c:numCache>
                <c:ptCount val="12"/>
                <c:pt idx="0">
                  <c:v>122053</c:v>
                </c:pt>
                <c:pt idx="1">
                  <c:v>121679</c:v>
                </c:pt>
                <c:pt idx="2">
                  <c:v>118014</c:v>
                </c:pt>
                <c:pt idx="3">
                  <c:v>101466</c:v>
                </c:pt>
                <c:pt idx="4">
                  <c:v>86680</c:v>
                </c:pt>
                <c:pt idx="5">
                  <c:v>77671</c:v>
                </c:pt>
                <c:pt idx="6">
                  <c:v>73318</c:v>
                </c:pt>
                <c:pt idx="7">
                  <c:v>70195</c:v>
                </c:pt>
                <c:pt idx="8">
                  <c:v>67084</c:v>
                </c:pt>
                <c:pt idx="9">
                  <c:v>58382</c:v>
                </c:pt>
                <c:pt idx="10">
                  <c:v>55083</c:v>
                </c:pt>
                <c:pt idx="11">
                  <c:v>60649</c:v>
                </c:pt>
              </c:numCache>
            </c:numRef>
          </c:val>
        </c:ser>
        <c:axId val="37422671"/>
        <c:axId val="1259720"/>
      </c:barChart>
      <c:cat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numbers sitting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422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GCSE German cumulative NUMBERS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2"/>
          <c:w val="0.9557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data!$C$84</c:f>
              <c:strCache>
                <c:ptCount val="1"/>
                <c:pt idx="0">
                  <c:v>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data!$F$84:$N$84</c:f>
              <c:numCache>
                <c:ptCount val="9"/>
                <c:pt idx="0">
                  <c:v>8909.869</c:v>
                </c:pt>
                <c:pt idx="1">
                  <c:v>22213.646</c:v>
                </c:pt>
                <c:pt idx="2">
                  <c:v>40155.437</c:v>
                </c:pt>
                <c:pt idx="3">
                  <c:v>70058.422</c:v>
                </c:pt>
                <c:pt idx="4">
                  <c:v>92760.28</c:v>
                </c:pt>
                <c:pt idx="5">
                  <c:v>107772.799</c:v>
                </c:pt>
                <c:pt idx="6">
                  <c:v>117048.827</c:v>
                </c:pt>
                <c:pt idx="7">
                  <c:v>121442.735</c:v>
                </c:pt>
                <c:pt idx="8">
                  <c:v>122053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data!$C$85</c:f>
              <c:strCache>
                <c:ptCount val="1"/>
                <c:pt idx="0">
                  <c:v>03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data!$F$85:$N$85</c:f>
              <c:numCache>
                <c:ptCount val="9"/>
                <c:pt idx="0">
                  <c:v>7179.061000000001</c:v>
                </c:pt>
                <c:pt idx="1">
                  <c:v>20442.072</c:v>
                </c:pt>
                <c:pt idx="2">
                  <c:v>36382.02099999999</c:v>
                </c:pt>
                <c:pt idx="3">
                  <c:v>66558.413</c:v>
                </c:pt>
                <c:pt idx="4">
                  <c:v>93327.793</c:v>
                </c:pt>
                <c:pt idx="5">
                  <c:v>107929.273</c:v>
                </c:pt>
                <c:pt idx="6">
                  <c:v>116325.12399999998</c:v>
                </c:pt>
                <c:pt idx="7">
                  <c:v>120340.53100000002</c:v>
                </c:pt>
                <c:pt idx="8">
                  <c:v>121679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data!$C$86</c:f>
              <c:strCache>
                <c:ptCount val="1"/>
                <c:pt idx="0">
                  <c:v>04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data!$F$86:$N$86</c:f>
              <c:numCache>
                <c:ptCount val="9"/>
                <c:pt idx="0">
                  <c:v>7552.896000000001</c:v>
                </c:pt>
                <c:pt idx="1">
                  <c:v>20416.422000000002</c:v>
                </c:pt>
                <c:pt idx="2">
                  <c:v>39062.634000000005</c:v>
                </c:pt>
                <c:pt idx="3">
                  <c:v>69510.246</c:v>
                </c:pt>
                <c:pt idx="4">
                  <c:v>90516.73800000001</c:v>
                </c:pt>
                <c:pt idx="5">
                  <c:v>103498.278</c:v>
                </c:pt>
                <c:pt idx="6">
                  <c:v>111995.28600000002</c:v>
                </c:pt>
                <c:pt idx="7">
                  <c:v>116715.84600000002</c:v>
                </c:pt>
                <c:pt idx="8">
                  <c:v>118014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data!$C$87</c:f>
              <c:strCache>
                <c:ptCount val="1"/>
                <c:pt idx="0">
                  <c:v>05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data!$F$87:$N$87</c:f>
              <c:numCache>
                <c:ptCount val="9"/>
                <c:pt idx="0">
                  <c:v>7812.8820000000005</c:v>
                </c:pt>
                <c:pt idx="1">
                  <c:v>21206.394</c:v>
                </c:pt>
                <c:pt idx="2">
                  <c:v>39267.342000000004</c:v>
                </c:pt>
                <c:pt idx="3">
                  <c:v>67069.026</c:v>
                </c:pt>
                <c:pt idx="4">
                  <c:v>84622.644</c:v>
                </c:pt>
                <c:pt idx="5">
                  <c:v>93551.65200000002</c:v>
                </c:pt>
                <c:pt idx="6">
                  <c:v>98422.02</c:v>
                </c:pt>
                <c:pt idx="7">
                  <c:v>100755.73799999998</c:v>
                </c:pt>
                <c:pt idx="8">
                  <c:v>101466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data!$C$88</c:f>
              <c:strCache>
                <c:ptCount val="1"/>
                <c:pt idx="0">
                  <c:v>06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data!$F$88:$N$88</c:f>
              <c:numCache>
                <c:ptCount val="9"/>
                <c:pt idx="0">
                  <c:v>7194.440000000001</c:v>
                </c:pt>
                <c:pt idx="1">
                  <c:v>19069.6</c:v>
                </c:pt>
                <c:pt idx="2">
                  <c:v>35192.08</c:v>
                </c:pt>
                <c:pt idx="3">
                  <c:v>59635.84</c:v>
                </c:pt>
                <c:pt idx="4">
                  <c:v>74198.07999999999</c:v>
                </c:pt>
                <c:pt idx="5">
                  <c:v>81045.8</c:v>
                </c:pt>
                <c:pt idx="6">
                  <c:v>84599.68</c:v>
                </c:pt>
                <c:pt idx="7">
                  <c:v>86246.6</c:v>
                </c:pt>
                <c:pt idx="8">
                  <c:v>86680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data!$C$89</c:f>
              <c:strCache>
                <c:ptCount val="1"/>
                <c:pt idx="0">
                  <c:v>07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data!$F$89:$N$89</c:f>
              <c:numCache>
                <c:ptCount val="9"/>
                <c:pt idx="0">
                  <c:v>6835.048000000001</c:v>
                </c:pt>
                <c:pt idx="1">
                  <c:v>18097.343</c:v>
                </c:pt>
                <c:pt idx="2">
                  <c:v>33476.201</c:v>
                </c:pt>
                <c:pt idx="3">
                  <c:v>55146.41</c:v>
                </c:pt>
                <c:pt idx="4">
                  <c:v>67651.44099999999</c:v>
                </c:pt>
                <c:pt idx="5">
                  <c:v>73321.424</c:v>
                </c:pt>
                <c:pt idx="6">
                  <c:v>76117.58</c:v>
                </c:pt>
                <c:pt idx="7">
                  <c:v>77437.98700000001</c:v>
                </c:pt>
                <c:pt idx="8">
                  <c:v>77671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data!$C$90</c:f>
              <c:strCache>
                <c:ptCount val="1"/>
                <c:pt idx="0">
                  <c:v>08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data!$F$90:$N$90</c:f>
              <c:numCache>
                <c:ptCount val="9"/>
                <c:pt idx="0">
                  <c:v>6671.937999999999</c:v>
                </c:pt>
                <c:pt idx="1">
                  <c:v>17596.32</c:v>
                </c:pt>
                <c:pt idx="2">
                  <c:v>32259.92</c:v>
                </c:pt>
                <c:pt idx="3">
                  <c:v>52569.00600000001</c:v>
                </c:pt>
                <c:pt idx="4">
                  <c:v>64593.157999999996</c:v>
                </c:pt>
                <c:pt idx="5">
                  <c:v>69578.782</c:v>
                </c:pt>
                <c:pt idx="6">
                  <c:v>71998.27600000001</c:v>
                </c:pt>
                <c:pt idx="7">
                  <c:v>73098.046</c:v>
                </c:pt>
                <c:pt idx="8">
                  <c:v>73318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data!$C$91</c:f>
              <c:strCache>
                <c:ptCount val="1"/>
                <c:pt idx="0">
                  <c:v>09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data!$F$91:$N$91</c:f>
              <c:numCache>
                <c:ptCount val="9"/>
                <c:pt idx="0">
                  <c:v>6387.745</c:v>
                </c:pt>
                <c:pt idx="1">
                  <c:v>17338.165</c:v>
                </c:pt>
                <c:pt idx="2">
                  <c:v>32079.115</c:v>
                </c:pt>
                <c:pt idx="3">
                  <c:v>51733.715</c:v>
                </c:pt>
                <c:pt idx="4">
                  <c:v>62543.745</c:v>
                </c:pt>
                <c:pt idx="5">
                  <c:v>67036.225</c:v>
                </c:pt>
                <c:pt idx="6">
                  <c:v>69071.88</c:v>
                </c:pt>
                <c:pt idx="7">
                  <c:v>69984.415</c:v>
                </c:pt>
                <c:pt idx="8">
                  <c:v>70195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data!$C$92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data!$F$92:$N$92</c:f>
              <c:numCache>
                <c:ptCount val="9"/>
                <c:pt idx="0">
                  <c:v>6305.896</c:v>
                </c:pt>
                <c:pt idx="1">
                  <c:v>16972.252</c:v>
                </c:pt>
                <c:pt idx="2">
                  <c:v>31126.976000000002</c:v>
                </c:pt>
                <c:pt idx="3">
                  <c:v>50313</c:v>
                </c:pt>
                <c:pt idx="4">
                  <c:v>60845.187999999995</c:v>
                </c:pt>
                <c:pt idx="5">
                  <c:v>64668.976</c:v>
                </c:pt>
                <c:pt idx="6">
                  <c:v>66278.992</c:v>
                </c:pt>
                <c:pt idx="7">
                  <c:v>66949.832</c:v>
                </c:pt>
                <c:pt idx="8">
                  <c:v>67084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data!$C$93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data!$F$93:$N$93</c:f>
              <c:numCache>
                <c:ptCount val="9"/>
                <c:pt idx="0">
                  <c:v>5195.9980000000005</c:v>
                </c:pt>
                <c:pt idx="1">
                  <c:v>14653.882000000001</c:v>
                </c:pt>
                <c:pt idx="2">
                  <c:v>29015.854000000003</c:v>
                </c:pt>
                <c:pt idx="3">
                  <c:v>44195.174000000006</c:v>
                </c:pt>
                <c:pt idx="4">
                  <c:v>52835.71</c:v>
                </c:pt>
                <c:pt idx="5">
                  <c:v>56338.63</c:v>
                </c:pt>
                <c:pt idx="6">
                  <c:v>57681.416</c:v>
                </c:pt>
                <c:pt idx="7">
                  <c:v>58148.471999999994</c:v>
                </c:pt>
                <c:pt idx="8">
                  <c:v>58382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data!$C$94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data!$F$94:$N$94</c:f>
              <c:numCache>
                <c:ptCount val="9"/>
                <c:pt idx="0">
                  <c:v>5122.719</c:v>
                </c:pt>
                <c:pt idx="1">
                  <c:v>13880.916</c:v>
                </c:pt>
                <c:pt idx="2">
                  <c:v>26770.338000000003</c:v>
                </c:pt>
                <c:pt idx="3">
                  <c:v>41532.582</c:v>
                </c:pt>
                <c:pt idx="4">
                  <c:v>50070.447</c:v>
                </c:pt>
                <c:pt idx="5">
                  <c:v>53375.427</c:v>
                </c:pt>
                <c:pt idx="6">
                  <c:v>54587.253</c:v>
                </c:pt>
                <c:pt idx="7">
                  <c:v>54972.833999999995</c:v>
                </c:pt>
                <c:pt idx="8">
                  <c:v>55083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data!$C$95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data!$F$83:$N$83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data!$F$95:$N$95</c:f>
              <c:numCache>
                <c:ptCount val="9"/>
                <c:pt idx="0">
                  <c:v>5458.41</c:v>
                </c:pt>
                <c:pt idx="1">
                  <c:v>14434.462</c:v>
                </c:pt>
                <c:pt idx="2">
                  <c:v>28505.03</c:v>
                </c:pt>
                <c:pt idx="3">
                  <c:v>45244.153999999995</c:v>
                </c:pt>
                <c:pt idx="4">
                  <c:v>55251.238999999994</c:v>
                </c:pt>
                <c:pt idx="5">
                  <c:v>58829.53</c:v>
                </c:pt>
                <c:pt idx="6">
                  <c:v>60103.15899999999</c:v>
                </c:pt>
                <c:pt idx="7">
                  <c:v>60527.702000000005</c:v>
                </c:pt>
                <c:pt idx="8">
                  <c:v>60649</c:v>
                </c:pt>
              </c:numCache>
            </c:numRef>
          </c:val>
          <c:smooth val="0"/>
        </c:ser>
        <c:marker val="1"/>
        <c:axId val="11337481"/>
        <c:axId val="34928466"/>
      </c:lineChart>
      <c:cat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37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63375"/>
          <c:w val="0.176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GCSE Spanish %A*-C of those sitting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275"/>
          <c:w val="0.91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data!$I$32:$I$43</c:f>
              <c:numCache>
                <c:ptCount val="12"/>
                <c:pt idx="0">
                  <c:v>59.6</c:v>
                </c:pt>
                <c:pt idx="1">
                  <c:v>58</c:v>
                </c:pt>
                <c:pt idx="2">
                  <c:v>60.9</c:v>
                </c:pt>
                <c:pt idx="3">
                  <c:v>65.1</c:v>
                </c:pt>
                <c:pt idx="4">
                  <c:v>68.6</c:v>
                </c:pt>
                <c:pt idx="5">
                  <c:v>70.1</c:v>
                </c:pt>
                <c:pt idx="6">
                  <c:v>71.8</c:v>
                </c:pt>
                <c:pt idx="7">
                  <c:v>73.8</c:v>
                </c:pt>
                <c:pt idx="8">
                  <c:v>74.6</c:v>
                </c:pt>
                <c:pt idx="9">
                  <c:v>74.2</c:v>
                </c:pt>
                <c:pt idx="10">
                  <c:v>73.3</c:v>
                </c:pt>
                <c:pt idx="11">
                  <c:v>71.2</c:v>
                </c:pt>
              </c:numCache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%A*-C of those sitting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920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GCSE Spanish numbers sitting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225"/>
          <c:w val="0.912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data!$C$6:$C$17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data!$D$32:$D$43</c:f>
              <c:numCache>
                <c:ptCount val="12"/>
                <c:pt idx="0">
                  <c:v>54050</c:v>
                </c:pt>
                <c:pt idx="1">
                  <c:v>56790</c:v>
                </c:pt>
                <c:pt idx="2">
                  <c:v>59588</c:v>
                </c:pt>
                <c:pt idx="3">
                  <c:v>57731</c:v>
                </c:pt>
                <c:pt idx="4">
                  <c:v>57561</c:v>
                </c:pt>
                <c:pt idx="5">
                  <c:v>59121</c:v>
                </c:pt>
                <c:pt idx="6">
                  <c:v>62015</c:v>
                </c:pt>
                <c:pt idx="7">
                  <c:v>62029</c:v>
                </c:pt>
                <c:pt idx="8">
                  <c:v>62580</c:v>
                </c:pt>
                <c:pt idx="9">
                  <c:v>60773</c:v>
                </c:pt>
                <c:pt idx="10">
                  <c:v>67791</c:v>
                </c:pt>
                <c:pt idx="11">
                  <c:v>85954</c:v>
                </c:pt>
              </c:numCache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numbers sitting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92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67</xdr:row>
      <xdr:rowOff>76200</xdr:rowOff>
    </xdr:from>
    <xdr:to>
      <xdr:col>7</xdr:col>
      <xdr:colOff>333375</xdr:colOff>
      <xdr:row>68</xdr:row>
      <xdr:rowOff>104775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561975" y="11515725"/>
          <a:ext cx="2619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tables below are calculated from the data above</a:t>
          </a:r>
        </a:p>
      </xdr:txBody>
    </xdr:sp>
    <xdr:clientData/>
  </xdr:twoCellAnchor>
  <xdr:twoCellAnchor>
    <xdr:from>
      <xdr:col>3</xdr:col>
      <xdr:colOff>152400</xdr:colOff>
      <xdr:row>230</xdr:row>
      <xdr:rowOff>104775</xdr:rowOff>
    </xdr:from>
    <xdr:to>
      <xdr:col>13</xdr:col>
      <xdr:colOff>161925</xdr:colOff>
      <xdr:row>254</xdr:row>
      <xdr:rowOff>85725</xdr:rowOff>
    </xdr:to>
    <xdr:graphicFrame>
      <xdr:nvGraphicFramePr>
        <xdr:cNvPr id="2" name="Chart 1"/>
        <xdr:cNvGraphicFramePr/>
      </xdr:nvGraphicFramePr>
      <xdr:xfrm>
        <a:off x="1162050" y="39290625"/>
        <a:ext cx="4572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7</xdr:col>
      <xdr:colOff>438150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8100" y="28575"/>
        <a:ext cx="3314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0</xdr:row>
      <xdr:rowOff>0</xdr:rowOff>
    </xdr:from>
    <xdr:to>
      <xdr:col>15</xdr:col>
      <xdr:colOff>0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3457575" y="0"/>
        <a:ext cx="32194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20</xdr:row>
      <xdr:rowOff>38100</xdr:rowOff>
    </xdr:from>
    <xdr:to>
      <xdr:col>14</xdr:col>
      <xdr:colOff>723900</xdr:colOff>
      <xdr:row>56</xdr:row>
      <xdr:rowOff>95250</xdr:rowOff>
    </xdr:to>
    <xdr:graphicFrame>
      <xdr:nvGraphicFramePr>
        <xdr:cNvPr id="3" name="Chart 3"/>
        <xdr:cNvGraphicFramePr/>
      </xdr:nvGraphicFramePr>
      <xdr:xfrm>
        <a:off x="3419475" y="3276600"/>
        <a:ext cx="3228975" cy="588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38100</xdr:colOff>
      <xdr:row>0</xdr:row>
      <xdr:rowOff>0</xdr:rowOff>
    </xdr:from>
    <xdr:to>
      <xdr:col>23</xdr:col>
      <xdr:colOff>38100</xdr:colOff>
      <xdr:row>19</xdr:row>
      <xdr:rowOff>123825</xdr:rowOff>
    </xdr:to>
    <xdr:graphicFrame>
      <xdr:nvGraphicFramePr>
        <xdr:cNvPr id="4" name="Chart 4"/>
        <xdr:cNvGraphicFramePr/>
      </xdr:nvGraphicFramePr>
      <xdr:xfrm>
        <a:off x="6810375" y="0"/>
        <a:ext cx="32670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76200</xdr:colOff>
      <xdr:row>0</xdr:row>
      <xdr:rowOff>0</xdr:rowOff>
    </xdr:from>
    <xdr:to>
      <xdr:col>29</xdr:col>
      <xdr:colOff>390525</xdr:colOff>
      <xdr:row>19</xdr:row>
      <xdr:rowOff>133350</xdr:rowOff>
    </xdr:to>
    <xdr:graphicFrame>
      <xdr:nvGraphicFramePr>
        <xdr:cNvPr id="5" name="Chart 5"/>
        <xdr:cNvGraphicFramePr/>
      </xdr:nvGraphicFramePr>
      <xdr:xfrm>
        <a:off x="10115550" y="0"/>
        <a:ext cx="311467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85725</xdr:colOff>
      <xdr:row>20</xdr:row>
      <xdr:rowOff>19050</xdr:rowOff>
    </xdr:from>
    <xdr:to>
      <xdr:col>29</xdr:col>
      <xdr:colOff>400050</xdr:colOff>
      <xdr:row>56</xdr:row>
      <xdr:rowOff>76200</xdr:rowOff>
    </xdr:to>
    <xdr:graphicFrame>
      <xdr:nvGraphicFramePr>
        <xdr:cNvPr id="6" name="Chart 6"/>
        <xdr:cNvGraphicFramePr/>
      </xdr:nvGraphicFramePr>
      <xdr:xfrm>
        <a:off x="10125075" y="3257550"/>
        <a:ext cx="3114675" cy="588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38100</xdr:colOff>
      <xdr:row>0</xdr:row>
      <xdr:rowOff>0</xdr:rowOff>
    </xdr:from>
    <xdr:to>
      <xdr:col>37</xdr:col>
      <xdr:colOff>38100</xdr:colOff>
      <xdr:row>19</xdr:row>
      <xdr:rowOff>161925</xdr:rowOff>
    </xdr:to>
    <xdr:graphicFrame>
      <xdr:nvGraphicFramePr>
        <xdr:cNvPr id="7" name="Chart 7"/>
        <xdr:cNvGraphicFramePr/>
      </xdr:nvGraphicFramePr>
      <xdr:xfrm>
        <a:off x="13344525" y="0"/>
        <a:ext cx="3267075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76200</xdr:colOff>
      <xdr:row>0</xdr:row>
      <xdr:rowOff>0</xdr:rowOff>
    </xdr:from>
    <xdr:to>
      <xdr:col>43</xdr:col>
      <xdr:colOff>390525</xdr:colOff>
      <xdr:row>19</xdr:row>
      <xdr:rowOff>133350</xdr:rowOff>
    </xdr:to>
    <xdr:graphicFrame>
      <xdr:nvGraphicFramePr>
        <xdr:cNvPr id="8" name="Chart 8"/>
        <xdr:cNvGraphicFramePr/>
      </xdr:nvGraphicFramePr>
      <xdr:xfrm>
        <a:off x="16649700" y="0"/>
        <a:ext cx="3114675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95250</xdr:colOff>
      <xdr:row>20</xdr:row>
      <xdr:rowOff>76200</xdr:rowOff>
    </xdr:from>
    <xdr:to>
      <xdr:col>43</xdr:col>
      <xdr:colOff>390525</xdr:colOff>
      <xdr:row>57</xdr:row>
      <xdr:rowOff>76200</xdr:rowOff>
    </xdr:to>
    <xdr:graphicFrame>
      <xdr:nvGraphicFramePr>
        <xdr:cNvPr id="9" name="Chart 9"/>
        <xdr:cNvGraphicFramePr/>
      </xdr:nvGraphicFramePr>
      <xdr:xfrm>
        <a:off x="16668750" y="3314700"/>
        <a:ext cx="3095625" cy="5991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20</xdr:row>
      <xdr:rowOff>38100</xdr:rowOff>
    </xdr:from>
    <xdr:to>
      <xdr:col>7</xdr:col>
      <xdr:colOff>438150</xdr:colOff>
      <xdr:row>39</xdr:row>
      <xdr:rowOff>19050</xdr:rowOff>
    </xdr:to>
    <xdr:graphicFrame>
      <xdr:nvGraphicFramePr>
        <xdr:cNvPr id="10" name="Chart 10"/>
        <xdr:cNvGraphicFramePr/>
      </xdr:nvGraphicFramePr>
      <xdr:xfrm>
        <a:off x="66675" y="3276600"/>
        <a:ext cx="3286125" cy="3057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9525</xdr:colOff>
      <xdr:row>20</xdr:row>
      <xdr:rowOff>47625</xdr:rowOff>
    </xdr:from>
    <xdr:to>
      <xdr:col>22</xdr:col>
      <xdr:colOff>447675</xdr:colOff>
      <xdr:row>39</xdr:row>
      <xdr:rowOff>28575</xdr:rowOff>
    </xdr:to>
    <xdr:graphicFrame>
      <xdr:nvGraphicFramePr>
        <xdr:cNvPr id="11" name="Chart 11"/>
        <xdr:cNvGraphicFramePr/>
      </xdr:nvGraphicFramePr>
      <xdr:xfrm>
        <a:off x="6781800" y="3286125"/>
        <a:ext cx="3238500" cy="3057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66675</xdr:colOff>
      <xdr:row>20</xdr:row>
      <xdr:rowOff>57150</xdr:rowOff>
    </xdr:from>
    <xdr:to>
      <xdr:col>37</xdr:col>
      <xdr:colOff>57150</xdr:colOff>
      <xdr:row>39</xdr:row>
      <xdr:rowOff>95250</xdr:rowOff>
    </xdr:to>
    <xdr:graphicFrame>
      <xdr:nvGraphicFramePr>
        <xdr:cNvPr id="12" name="Chart 12"/>
        <xdr:cNvGraphicFramePr/>
      </xdr:nvGraphicFramePr>
      <xdr:xfrm>
        <a:off x="13373100" y="3295650"/>
        <a:ext cx="3257550" cy="3114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39</xdr:row>
      <xdr:rowOff>95250</xdr:rowOff>
    </xdr:from>
    <xdr:to>
      <xdr:col>7</xdr:col>
      <xdr:colOff>457200</xdr:colOff>
      <xdr:row>56</xdr:row>
      <xdr:rowOff>104775</xdr:rowOff>
    </xdr:to>
    <xdr:graphicFrame>
      <xdr:nvGraphicFramePr>
        <xdr:cNvPr id="13" name="Chart 13"/>
        <xdr:cNvGraphicFramePr/>
      </xdr:nvGraphicFramePr>
      <xdr:xfrm>
        <a:off x="85725" y="6410325"/>
        <a:ext cx="3286125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19050</xdr:colOff>
      <xdr:row>39</xdr:row>
      <xdr:rowOff>76200</xdr:rowOff>
    </xdr:from>
    <xdr:to>
      <xdr:col>22</xdr:col>
      <xdr:colOff>457200</xdr:colOff>
      <xdr:row>56</xdr:row>
      <xdr:rowOff>38100</xdr:rowOff>
    </xdr:to>
    <xdr:graphicFrame>
      <xdr:nvGraphicFramePr>
        <xdr:cNvPr id="14" name="Chart 14"/>
        <xdr:cNvGraphicFramePr/>
      </xdr:nvGraphicFramePr>
      <xdr:xfrm>
        <a:off x="6791325" y="6391275"/>
        <a:ext cx="3238500" cy="271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57150</xdr:colOff>
      <xdr:row>40</xdr:row>
      <xdr:rowOff>47625</xdr:rowOff>
    </xdr:from>
    <xdr:to>
      <xdr:col>37</xdr:col>
      <xdr:colOff>9525</xdr:colOff>
      <xdr:row>57</xdr:row>
      <xdr:rowOff>66675</xdr:rowOff>
    </xdr:to>
    <xdr:graphicFrame>
      <xdr:nvGraphicFramePr>
        <xdr:cNvPr id="15" name="Chart 15"/>
        <xdr:cNvGraphicFramePr/>
      </xdr:nvGraphicFramePr>
      <xdr:xfrm>
        <a:off x="13363575" y="6524625"/>
        <a:ext cx="321945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8"/>
  <sheetViews>
    <sheetView tabSelected="1" zoomScalePageLayoutView="0" workbookViewId="0" topLeftCell="A134">
      <selection activeCell="Q74" sqref="Q74:R74"/>
      <selection activeCell="AV27" sqref="AV27"/>
    </sheetView>
  </sheetViews>
  <sheetFormatPr defaultColWidth="8.16015625" defaultRowHeight="12.75"/>
  <cols>
    <col min="1" max="1" width="3.66015625" style="0" customWidth="1"/>
    <col min="2" max="2" width="8.16015625" style="0" customWidth="1"/>
    <col min="3" max="3" width="5.83203125" style="2" customWidth="1"/>
    <col min="4" max="4" width="9.83203125" style="2" customWidth="1"/>
    <col min="5" max="5" width="7.83203125" style="2" customWidth="1"/>
    <col min="6" max="6" width="7.33203125" style="2" customWidth="1"/>
    <col min="7" max="7" width="7.16015625" style="2" customWidth="1"/>
    <col min="8" max="8" width="8" style="2" customWidth="1"/>
    <col min="9" max="9" width="8.33203125" style="2" customWidth="1"/>
    <col min="10" max="14" width="7.83203125" style="2" customWidth="1"/>
    <col min="15" max="15" width="7.83203125" style="67" customWidth="1"/>
    <col min="16" max="16" width="1.171875" style="0" customWidth="1"/>
    <col min="17" max="17" width="8.16015625" style="0" customWidth="1"/>
    <col min="18" max="18" width="9" style="0" customWidth="1"/>
    <col min="19" max="25" width="8.16015625" style="0" customWidth="1"/>
    <col min="26" max="26" width="10.5" style="0" customWidth="1"/>
    <col min="27" max="27" width="1.3359375" style="0" customWidth="1"/>
    <col min="28" max="29" width="8.16015625" style="0" customWidth="1"/>
    <col min="30" max="30" width="13.16015625" style="0" customWidth="1"/>
    <col min="31" max="31" width="1.66796875" style="0" customWidth="1"/>
  </cols>
  <sheetData>
    <row r="1" spans="2:8" ht="19.5">
      <c r="B1" s="1" t="s">
        <v>39</v>
      </c>
      <c r="H1" s="35" t="s">
        <v>3</v>
      </c>
    </row>
    <row r="2" spans="2:8" ht="6" customHeight="1">
      <c r="B2" s="1"/>
      <c r="H2" s="35"/>
    </row>
    <row r="3" spans="2:11" ht="13.5">
      <c r="B3" s="33" t="s">
        <v>20</v>
      </c>
      <c r="G3" s="3"/>
      <c r="H3" s="3" t="s">
        <v>4</v>
      </c>
      <c r="K3" s="3" t="s">
        <v>15</v>
      </c>
    </row>
    <row r="4" spans="2:11" ht="4.5" customHeight="1">
      <c r="B4" s="33"/>
      <c r="G4" s="3"/>
      <c r="H4" s="3"/>
      <c r="K4" s="3"/>
    </row>
    <row r="5" spans="3:15" ht="14.25" customHeight="1">
      <c r="C5" s="10"/>
      <c r="D5" s="11" t="s">
        <v>5</v>
      </c>
      <c r="E5" s="34" t="s">
        <v>26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2" t="s">
        <v>14</v>
      </c>
      <c r="O5" s="55" t="s">
        <v>35</v>
      </c>
    </row>
    <row r="6" spans="2:15" ht="13.5">
      <c r="B6" s="32" t="s">
        <v>0</v>
      </c>
      <c r="C6" s="17" t="s">
        <v>22</v>
      </c>
      <c r="D6" s="22">
        <v>315071</v>
      </c>
      <c r="E6" s="18">
        <v>6.1</v>
      </c>
      <c r="F6" s="18">
        <v>7.1</v>
      </c>
      <c r="G6" s="18">
        <v>17.5</v>
      </c>
      <c r="H6" s="18">
        <v>30.5</v>
      </c>
      <c r="I6" s="18">
        <v>52.5</v>
      </c>
      <c r="J6" s="18">
        <v>71.2</v>
      </c>
      <c r="K6" s="18">
        <v>85.2</v>
      </c>
      <c r="L6" s="18">
        <v>94.4</v>
      </c>
      <c r="M6" s="18">
        <v>99.2</v>
      </c>
      <c r="N6" s="19">
        <v>100</v>
      </c>
      <c r="O6" s="56">
        <f>N6-J6</f>
        <v>28.799999999999997</v>
      </c>
    </row>
    <row r="7" spans="2:15" ht="13.5">
      <c r="B7" s="20"/>
      <c r="C7" s="4" t="s">
        <v>19</v>
      </c>
      <c r="D7" s="23">
        <v>308342</v>
      </c>
      <c r="E7" s="5">
        <v>5.9</v>
      </c>
      <c r="F7" s="5">
        <v>6.3</v>
      </c>
      <c r="G7" s="5">
        <v>17</v>
      </c>
      <c r="H7" s="5">
        <v>29.4</v>
      </c>
      <c r="I7" s="5">
        <v>49.9</v>
      </c>
      <c r="J7" s="5">
        <v>70.3</v>
      </c>
      <c r="K7" s="5">
        <v>84.4</v>
      </c>
      <c r="L7" s="5">
        <v>93.6</v>
      </c>
      <c r="M7" s="5">
        <v>98.5</v>
      </c>
      <c r="N7" s="6">
        <v>100</v>
      </c>
      <c r="O7" s="56">
        <f aca="true" t="shared" si="0" ref="O7:O17">N7-J7</f>
        <v>29.700000000000003</v>
      </c>
    </row>
    <row r="8" spans="2:15" ht="13.5">
      <c r="B8" s="20"/>
      <c r="C8" s="4" t="s">
        <v>16</v>
      </c>
      <c r="D8" s="23">
        <v>295970</v>
      </c>
      <c r="E8" s="5">
        <v>5.5</v>
      </c>
      <c r="F8" s="5">
        <v>7.1</v>
      </c>
      <c r="G8" s="5">
        <v>17.4</v>
      </c>
      <c r="H8" s="5">
        <v>31.4</v>
      </c>
      <c r="I8" s="5">
        <v>52.4</v>
      </c>
      <c r="J8" s="5">
        <v>70.7</v>
      </c>
      <c r="K8" s="5">
        <v>84.1</v>
      </c>
      <c r="L8" s="5">
        <v>93.4</v>
      </c>
      <c r="M8" s="5">
        <v>98.5</v>
      </c>
      <c r="N8" s="6">
        <v>100</v>
      </c>
      <c r="O8" s="56">
        <f t="shared" si="0"/>
        <v>29.299999999999997</v>
      </c>
    </row>
    <row r="9" spans="2:15" ht="13.5">
      <c r="B9" s="20"/>
      <c r="C9" s="4" t="s">
        <v>2</v>
      </c>
      <c r="D9" s="23">
        <v>251706</v>
      </c>
      <c r="E9" s="5">
        <v>4.8</v>
      </c>
      <c r="F9" s="5">
        <v>8.3</v>
      </c>
      <c r="G9" s="5">
        <v>20.2</v>
      </c>
      <c r="H9" s="5">
        <v>36</v>
      </c>
      <c r="I9" s="5">
        <v>59.3</v>
      </c>
      <c r="J9" s="5">
        <v>77.4</v>
      </c>
      <c r="K9" s="5">
        <v>88.9</v>
      </c>
      <c r="L9" s="5">
        <v>95.9</v>
      </c>
      <c r="M9" s="5">
        <v>99.1</v>
      </c>
      <c r="N9" s="6">
        <v>100</v>
      </c>
      <c r="O9" s="56">
        <f t="shared" si="0"/>
        <v>22.599999999999994</v>
      </c>
    </row>
    <row r="10" spans="2:15" ht="13.5">
      <c r="B10" s="20"/>
      <c r="C10" s="4" t="s">
        <v>1</v>
      </c>
      <c r="D10" s="23">
        <v>216481</v>
      </c>
      <c r="E10" s="5">
        <v>4.1</v>
      </c>
      <c r="F10" s="5">
        <v>9.4</v>
      </c>
      <c r="G10" s="5">
        <v>22.3</v>
      </c>
      <c r="H10" s="5">
        <v>39.8</v>
      </c>
      <c r="I10" s="5">
        <v>64.1</v>
      </c>
      <c r="J10" s="5">
        <v>81.7</v>
      </c>
      <c r="K10" s="5">
        <v>91.7</v>
      </c>
      <c r="L10" s="5">
        <v>96.9</v>
      </c>
      <c r="M10" s="5">
        <v>99.4</v>
      </c>
      <c r="N10" s="6">
        <v>100</v>
      </c>
      <c r="O10" s="56">
        <f t="shared" si="0"/>
        <v>18.299999999999997</v>
      </c>
    </row>
    <row r="11" spans="2:15" ht="13.5">
      <c r="B11" s="62" t="s">
        <v>42</v>
      </c>
      <c r="C11" s="4" t="s">
        <v>23</v>
      </c>
      <c r="D11" s="23">
        <v>197774</v>
      </c>
      <c r="E11" s="5">
        <v>3.7</v>
      </c>
      <c r="F11" s="5">
        <v>9.7</v>
      </c>
      <c r="G11" s="5">
        <v>22.8</v>
      </c>
      <c r="H11" s="5">
        <v>41.2</v>
      </c>
      <c r="I11" s="5">
        <v>66.1</v>
      </c>
      <c r="J11" s="5">
        <v>83.4</v>
      </c>
      <c r="K11" s="5">
        <v>92.6</v>
      </c>
      <c r="L11" s="5">
        <v>97.4</v>
      </c>
      <c r="M11" s="5">
        <v>99.5</v>
      </c>
      <c r="N11" s="6">
        <v>100</v>
      </c>
      <c r="O11" s="56">
        <f t="shared" si="0"/>
        <v>16.599999999999994</v>
      </c>
    </row>
    <row r="12" spans="2:15" ht="13.5">
      <c r="B12" s="60">
        <f aca="true" t="shared" si="1" ref="B12:B17">D12/D$8</f>
        <v>0.6244315302226577</v>
      </c>
      <c r="C12" s="4" t="s">
        <v>24</v>
      </c>
      <c r="D12" s="23">
        <v>184813</v>
      </c>
      <c r="E12" s="5">
        <v>3.6</v>
      </c>
      <c r="F12" s="5">
        <v>10.1</v>
      </c>
      <c r="G12" s="5">
        <v>24.6</v>
      </c>
      <c r="H12" s="5">
        <v>43.2</v>
      </c>
      <c r="I12" s="5">
        <v>67.9</v>
      </c>
      <c r="J12" s="5">
        <v>85.4</v>
      </c>
      <c r="K12" s="5">
        <v>94.2</v>
      </c>
      <c r="L12" s="5">
        <v>98.1</v>
      </c>
      <c r="M12" s="5">
        <v>99.7</v>
      </c>
      <c r="N12" s="6">
        <v>100</v>
      </c>
      <c r="O12" s="56">
        <f t="shared" si="0"/>
        <v>14.599999999999994</v>
      </c>
    </row>
    <row r="13" spans="2:15" ht="13.5">
      <c r="B13" s="60">
        <f t="shared" si="1"/>
        <v>0.5865594485927628</v>
      </c>
      <c r="C13" s="71" t="s">
        <v>31</v>
      </c>
      <c r="D13" s="72">
        <v>173604</v>
      </c>
      <c r="E13" s="73">
        <v>3.5</v>
      </c>
      <c r="F13" s="73">
        <v>11.1</v>
      </c>
      <c r="G13" s="73">
        <v>25.9</v>
      </c>
      <c r="H13" s="73">
        <v>44.9</v>
      </c>
      <c r="I13" s="73">
        <v>69.7</v>
      </c>
      <c r="J13" s="73">
        <v>86.7</v>
      </c>
      <c r="K13" s="73">
        <v>94.8</v>
      </c>
      <c r="L13" s="73">
        <v>98.4</v>
      </c>
      <c r="M13" s="73">
        <v>99.7</v>
      </c>
      <c r="N13" s="74">
        <v>100</v>
      </c>
      <c r="O13" s="56">
        <f t="shared" si="0"/>
        <v>13.299999999999997</v>
      </c>
    </row>
    <row r="14" spans="2:15" ht="13.5">
      <c r="B14" s="75">
        <f t="shared" si="1"/>
        <v>0.5516876710477413</v>
      </c>
      <c r="C14" s="76" t="s">
        <v>32</v>
      </c>
      <c r="D14" s="77">
        <v>163283</v>
      </c>
      <c r="E14" s="78">
        <v>3.3</v>
      </c>
      <c r="F14" s="78">
        <v>10.8</v>
      </c>
      <c r="G14" s="78">
        <v>26.4</v>
      </c>
      <c r="H14" s="78">
        <v>46.3</v>
      </c>
      <c r="I14" s="78">
        <v>71.6</v>
      </c>
      <c r="J14" s="78">
        <v>88.3</v>
      </c>
      <c r="K14" s="78">
        <v>95.6</v>
      </c>
      <c r="L14" s="78">
        <v>96.8</v>
      </c>
      <c r="M14" s="78">
        <v>99.8</v>
      </c>
      <c r="N14" s="79">
        <v>100</v>
      </c>
      <c r="O14" s="56">
        <f>N14-J14</f>
        <v>11.700000000000003</v>
      </c>
    </row>
    <row r="15" spans="2:15" ht="13.5">
      <c r="B15" s="80">
        <f t="shared" si="1"/>
        <v>0.47799439132344496</v>
      </c>
      <c r="C15" s="17">
        <v>11</v>
      </c>
      <c r="D15" s="22">
        <v>141472</v>
      </c>
      <c r="E15" s="18">
        <v>3</v>
      </c>
      <c r="F15" s="18">
        <v>10.1</v>
      </c>
      <c r="G15" s="18">
        <v>26.4</v>
      </c>
      <c r="H15" s="18">
        <v>48.2</v>
      </c>
      <c r="I15" s="18">
        <v>72.1</v>
      </c>
      <c r="J15" s="18">
        <v>88.1</v>
      </c>
      <c r="K15" s="18">
        <v>95.7</v>
      </c>
      <c r="L15" s="18">
        <v>98.7</v>
      </c>
      <c r="M15" s="18">
        <v>99.7</v>
      </c>
      <c r="N15" s="19">
        <v>100</v>
      </c>
      <c r="O15" s="56">
        <f>N15-J15</f>
        <v>11.900000000000006</v>
      </c>
    </row>
    <row r="16" spans="2:15" ht="13.5">
      <c r="B16" s="81">
        <f t="shared" si="1"/>
        <v>0.476548298814069</v>
      </c>
      <c r="C16" s="7">
        <v>12</v>
      </c>
      <c r="D16" s="24">
        <v>141044</v>
      </c>
      <c r="E16" s="8">
        <v>3</v>
      </c>
      <c r="F16" s="8">
        <v>10.4</v>
      </c>
      <c r="G16" s="8">
        <v>25.9</v>
      </c>
      <c r="H16" s="8">
        <v>46.5</v>
      </c>
      <c r="I16" s="8">
        <v>71.3</v>
      </c>
      <c r="J16" s="8">
        <v>88.6</v>
      </c>
      <c r="K16" s="8">
        <v>95.9</v>
      </c>
      <c r="L16" s="8">
        <v>98.9</v>
      </c>
      <c r="M16" s="8">
        <v>99.7</v>
      </c>
      <c r="N16" s="9">
        <v>100</v>
      </c>
      <c r="O16" s="56">
        <f>N16-J16</f>
        <v>11.400000000000006</v>
      </c>
    </row>
    <row r="17" spans="2:15" ht="13.5">
      <c r="B17" s="61">
        <f t="shared" si="1"/>
        <v>0.5579180322329966</v>
      </c>
      <c r="C17" s="7" t="s">
        <v>37</v>
      </c>
      <c r="D17" s="24">
        <v>165127</v>
      </c>
      <c r="E17" s="8">
        <v>3.3</v>
      </c>
      <c r="F17" s="8">
        <v>9.6</v>
      </c>
      <c r="G17" s="8">
        <v>24.1</v>
      </c>
      <c r="H17" s="8">
        <v>43.6</v>
      </c>
      <c r="I17" s="8">
        <v>69.4</v>
      </c>
      <c r="J17" s="8">
        <v>88.2</v>
      </c>
      <c r="K17" s="8">
        <v>95.7</v>
      </c>
      <c r="L17" s="8">
        <v>98.7</v>
      </c>
      <c r="M17" s="8">
        <v>99.7</v>
      </c>
      <c r="N17" s="9">
        <v>100</v>
      </c>
      <c r="O17" s="56">
        <f t="shared" si="0"/>
        <v>11.799999999999997</v>
      </c>
    </row>
    <row r="18" spans="3:15" ht="13.5"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55" t="s">
        <v>35</v>
      </c>
    </row>
    <row r="19" spans="2:15" ht="13.5">
      <c r="B19" s="32" t="s">
        <v>17</v>
      </c>
      <c r="C19" s="17" t="s">
        <v>22</v>
      </c>
      <c r="D19" s="22">
        <v>122053</v>
      </c>
      <c r="E19" s="18">
        <v>2.4</v>
      </c>
      <c r="F19" s="18">
        <v>7.3</v>
      </c>
      <c r="G19" s="18">
        <v>18.2</v>
      </c>
      <c r="H19" s="18">
        <v>32.9</v>
      </c>
      <c r="I19" s="18">
        <v>57.4</v>
      </c>
      <c r="J19" s="18">
        <v>76</v>
      </c>
      <c r="K19" s="18">
        <v>88.3</v>
      </c>
      <c r="L19" s="18">
        <v>95.9</v>
      </c>
      <c r="M19" s="18">
        <v>99.5</v>
      </c>
      <c r="N19" s="19">
        <v>100</v>
      </c>
      <c r="O19" s="56">
        <f>N19-J19</f>
        <v>24</v>
      </c>
    </row>
    <row r="20" spans="2:15" ht="13.5">
      <c r="B20" s="20"/>
      <c r="C20" s="4" t="s">
        <v>19</v>
      </c>
      <c r="D20" s="23">
        <v>121679</v>
      </c>
      <c r="E20" s="5">
        <v>2.3</v>
      </c>
      <c r="F20" s="5">
        <v>5.9</v>
      </c>
      <c r="G20" s="5">
        <v>16.8</v>
      </c>
      <c r="H20" s="5">
        <v>29.9</v>
      </c>
      <c r="I20" s="5">
        <v>54.7</v>
      </c>
      <c r="J20" s="5">
        <v>76.7</v>
      </c>
      <c r="K20" s="5">
        <v>88.7</v>
      </c>
      <c r="L20" s="5">
        <v>95.6</v>
      </c>
      <c r="M20" s="5">
        <v>98.9</v>
      </c>
      <c r="N20" s="6">
        <v>100</v>
      </c>
      <c r="O20" s="56">
        <f aca="true" t="shared" si="2" ref="O20:O30">N20-J20</f>
        <v>23.299999999999997</v>
      </c>
    </row>
    <row r="21" spans="2:15" ht="13.5">
      <c r="B21" s="20"/>
      <c r="C21" s="4" t="s">
        <v>16</v>
      </c>
      <c r="D21" s="23">
        <v>118014</v>
      </c>
      <c r="E21" s="5">
        <v>2.2</v>
      </c>
      <c r="F21" s="5">
        <v>6.4</v>
      </c>
      <c r="G21" s="5">
        <v>17.3</v>
      </c>
      <c r="H21" s="5">
        <v>33.1</v>
      </c>
      <c r="I21" s="5">
        <v>58.9</v>
      </c>
      <c r="J21" s="5">
        <v>76.7</v>
      </c>
      <c r="K21" s="5">
        <v>87.7</v>
      </c>
      <c r="L21" s="5">
        <v>94.9</v>
      </c>
      <c r="M21" s="5">
        <v>98.9</v>
      </c>
      <c r="N21" s="6">
        <v>100</v>
      </c>
      <c r="O21" s="56">
        <f t="shared" si="2"/>
        <v>23.299999999999997</v>
      </c>
    </row>
    <row r="22" spans="2:15" ht="13.5">
      <c r="B22" s="20"/>
      <c r="C22" s="4" t="s">
        <v>2</v>
      </c>
      <c r="D22" s="23">
        <v>101466</v>
      </c>
      <c r="E22" s="5">
        <v>1.9</v>
      </c>
      <c r="F22" s="5">
        <v>7.7</v>
      </c>
      <c r="G22" s="5">
        <v>20.9</v>
      </c>
      <c r="H22" s="5">
        <v>38.7</v>
      </c>
      <c r="I22" s="5">
        <v>66.1</v>
      </c>
      <c r="J22" s="5">
        <v>83.4</v>
      </c>
      <c r="K22" s="5">
        <v>92.2</v>
      </c>
      <c r="L22" s="5">
        <v>97</v>
      </c>
      <c r="M22" s="5">
        <v>99.3</v>
      </c>
      <c r="N22" s="6">
        <v>100</v>
      </c>
      <c r="O22" s="56">
        <f t="shared" si="2"/>
        <v>16.599999999999994</v>
      </c>
    </row>
    <row r="23" spans="2:15" ht="13.5">
      <c r="B23" s="20"/>
      <c r="C23" s="4" t="s">
        <v>1</v>
      </c>
      <c r="D23" s="23">
        <v>86680</v>
      </c>
      <c r="E23" s="5">
        <v>1.7</v>
      </c>
      <c r="F23" s="5">
        <v>8.3</v>
      </c>
      <c r="G23" s="5">
        <v>22</v>
      </c>
      <c r="H23" s="5">
        <v>40.6</v>
      </c>
      <c r="I23" s="5">
        <v>68.8</v>
      </c>
      <c r="J23" s="5">
        <v>85.6</v>
      </c>
      <c r="K23" s="5">
        <v>93.5</v>
      </c>
      <c r="L23" s="5">
        <v>97.6</v>
      </c>
      <c r="M23" s="5">
        <v>99.5</v>
      </c>
      <c r="N23" s="6">
        <v>100</v>
      </c>
      <c r="O23" s="56">
        <f t="shared" si="2"/>
        <v>14.400000000000006</v>
      </c>
    </row>
    <row r="24" spans="2:15" ht="13.5">
      <c r="B24" s="62" t="s">
        <v>42</v>
      </c>
      <c r="C24" s="4" t="s">
        <v>23</v>
      </c>
      <c r="D24" s="23">
        <v>77671</v>
      </c>
      <c r="E24" s="5">
        <v>1.5</v>
      </c>
      <c r="F24" s="5">
        <v>8.8</v>
      </c>
      <c r="G24" s="5">
        <v>23.3</v>
      </c>
      <c r="H24" s="5">
        <v>43.1</v>
      </c>
      <c r="I24" s="5">
        <v>71</v>
      </c>
      <c r="J24" s="5">
        <v>87.1</v>
      </c>
      <c r="K24" s="5">
        <v>94.4</v>
      </c>
      <c r="L24" s="5">
        <v>98</v>
      </c>
      <c r="M24" s="5">
        <v>99.7</v>
      </c>
      <c r="N24" s="6">
        <v>100</v>
      </c>
      <c r="O24" s="56">
        <f t="shared" si="2"/>
        <v>12.900000000000006</v>
      </c>
    </row>
    <row r="25" spans="2:15" ht="13.5">
      <c r="B25" s="60">
        <f aca="true" t="shared" si="3" ref="B25:B30">D25/D$21</f>
        <v>0.6212652736116054</v>
      </c>
      <c r="C25" s="4" t="s">
        <v>24</v>
      </c>
      <c r="D25" s="23">
        <v>73318</v>
      </c>
      <c r="E25" s="5">
        <v>1.4</v>
      </c>
      <c r="F25" s="5">
        <v>9.1</v>
      </c>
      <c r="G25" s="5">
        <v>24</v>
      </c>
      <c r="H25" s="5">
        <v>44</v>
      </c>
      <c r="I25" s="5">
        <v>71.7</v>
      </c>
      <c r="J25" s="5">
        <v>88.1</v>
      </c>
      <c r="K25" s="5">
        <v>94.9</v>
      </c>
      <c r="L25" s="5">
        <v>98.2</v>
      </c>
      <c r="M25" s="5">
        <v>99.7</v>
      </c>
      <c r="N25" s="6">
        <v>100</v>
      </c>
      <c r="O25" s="56">
        <f t="shared" si="2"/>
        <v>11.900000000000006</v>
      </c>
    </row>
    <row r="26" spans="2:15" ht="13.5">
      <c r="B26" s="60">
        <f t="shared" si="3"/>
        <v>0.5948023115901503</v>
      </c>
      <c r="C26" s="4" t="s">
        <v>31</v>
      </c>
      <c r="D26" s="23">
        <v>70195</v>
      </c>
      <c r="E26" s="5">
        <v>1.4</v>
      </c>
      <c r="F26" s="5">
        <v>9.1</v>
      </c>
      <c r="G26" s="5">
        <v>24.7</v>
      </c>
      <c r="H26" s="5">
        <v>45.7</v>
      </c>
      <c r="I26" s="5">
        <v>73.7</v>
      </c>
      <c r="J26" s="5">
        <v>89.1</v>
      </c>
      <c r="K26" s="5">
        <v>95.5</v>
      </c>
      <c r="L26" s="5">
        <v>98.4</v>
      </c>
      <c r="M26" s="5">
        <v>99.7</v>
      </c>
      <c r="N26" s="6">
        <v>100</v>
      </c>
      <c r="O26" s="56">
        <f t="shared" si="2"/>
        <v>10.900000000000006</v>
      </c>
    </row>
    <row r="27" spans="2:15" ht="13.5">
      <c r="B27" s="75">
        <f t="shared" si="3"/>
        <v>0.5684410324198824</v>
      </c>
      <c r="C27" s="76" t="s">
        <v>32</v>
      </c>
      <c r="D27" s="77">
        <v>67084</v>
      </c>
      <c r="E27" s="78">
        <v>1.4</v>
      </c>
      <c r="F27" s="78">
        <v>9.4</v>
      </c>
      <c r="G27" s="78">
        <v>25.3</v>
      </c>
      <c r="H27" s="78">
        <v>46.4</v>
      </c>
      <c r="I27" s="78">
        <v>75</v>
      </c>
      <c r="J27" s="78">
        <v>90.7</v>
      </c>
      <c r="K27" s="78">
        <v>96.4</v>
      </c>
      <c r="L27" s="78">
        <v>98.8</v>
      </c>
      <c r="M27" s="78">
        <v>99.8</v>
      </c>
      <c r="N27" s="79">
        <v>100</v>
      </c>
      <c r="O27" s="56">
        <f>N27-J27</f>
        <v>9.299999999999997</v>
      </c>
    </row>
    <row r="28" spans="2:15" ht="13.5">
      <c r="B28" s="80">
        <f t="shared" si="3"/>
        <v>0.49470401816733606</v>
      </c>
      <c r="C28" s="17" t="s">
        <v>36</v>
      </c>
      <c r="D28" s="22">
        <v>58382</v>
      </c>
      <c r="E28" s="18">
        <v>1.2</v>
      </c>
      <c r="F28" s="18">
        <v>8.9</v>
      </c>
      <c r="G28" s="18">
        <v>25.1</v>
      </c>
      <c r="H28" s="18">
        <v>49.7</v>
      </c>
      <c r="I28" s="18">
        <v>75.7</v>
      </c>
      <c r="J28" s="18">
        <v>90.5</v>
      </c>
      <c r="K28" s="18">
        <v>96.5</v>
      </c>
      <c r="L28" s="18">
        <v>98.8</v>
      </c>
      <c r="M28" s="18">
        <v>99.6</v>
      </c>
      <c r="N28" s="19">
        <v>100</v>
      </c>
      <c r="O28" s="56">
        <f>N28-J28</f>
        <v>9.5</v>
      </c>
    </row>
    <row r="29" spans="2:15" ht="13.5">
      <c r="B29" s="81">
        <f t="shared" si="3"/>
        <v>0.46674970766180285</v>
      </c>
      <c r="C29" s="7">
        <v>12</v>
      </c>
      <c r="D29" s="24">
        <v>55083</v>
      </c>
      <c r="E29" s="8">
        <v>1.2</v>
      </c>
      <c r="F29" s="8">
        <v>9.3</v>
      </c>
      <c r="G29" s="8">
        <v>25.2</v>
      </c>
      <c r="H29" s="8">
        <v>48.6</v>
      </c>
      <c r="I29" s="8">
        <v>75.4</v>
      </c>
      <c r="J29" s="8">
        <v>90.9</v>
      </c>
      <c r="K29" s="8">
        <v>96.9</v>
      </c>
      <c r="L29" s="8">
        <v>99.1</v>
      </c>
      <c r="M29" s="8">
        <v>99.8</v>
      </c>
      <c r="N29" s="9">
        <v>100</v>
      </c>
      <c r="O29" s="56">
        <f>N29-J29</f>
        <v>9.099999999999994</v>
      </c>
    </row>
    <row r="30" spans="2:15" ht="13.5">
      <c r="B30" s="61">
        <f t="shared" si="3"/>
        <v>0.5139136034707746</v>
      </c>
      <c r="C30" s="7" t="s">
        <v>37</v>
      </c>
      <c r="D30" s="24">
        <v>60649</v>
      </c>
      <c r="E30" s="8">
        <v>1.2</v>
      </c>
      <c r="F30" s="8">
        <v>9</v>
      </c>
      <c r="G30" s="8">
        <v>23.8</v>
      </c>
      <c r="H30" s="8">
        <v>47</v>
      </c>
      <c r="I30" s="8">
        <v>74.6</v>
      </c>
      <c r="J30" s="8">
        <v>91.1</v>
      </c>
      <c r="K30" s="8">
        <v>97</v>
      </c>
      <c r="L30" s="8">
        <v>99.1</v>
      </c>
      <c r="M30" s="8">
        <v>99.8</v>
      </c>
      <c r="N30" s="9">
        <v>100</v>
      </c>
      <c r="O30" s="56">
        <f t="shared" si="2"/>
        <v>8.900000000000006</v>
      </c>
    </row>
    <row r="31" spans="3:15" ht="13.5">
      <c r="C31" s="21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55" t="s">
        <v>35</v>
      </c>
    </row>
    <row r="32" spans="2:15" ht="13.5">
      <c r="B32" s="32" t="s">
        <v>18</v>
      </c>
      <c r="C32" s="17" t="s">
        <v>22</v>
      </c>
      <c r="D32" s="22">
        <v>54050</v>
      </c>
      <c r="E32" s="18">
        <v>1</v>
      </c>
      <c r="F32" s="18">
        <v>11.7</v>
      </c>
      <c r="G32" s="18">
        <v>25.1</v>
      </c>
      <c r="H32" s="18">
        <v>39.3</v>
      </c>
      <c r="I32" s="18">
        <v>59.6</v>
      </c>
      <c r="J32" s="18">
        <v>75.9</v>
      </c>
      <c r="K32" s="18">
        <v>87</v>
      </c>
      <c r="L32" s="18">
        <v>94.5</v>
      </c>
      <c r="M32" s="18">
        <v>99.1</v>
      </c>
      <c r="N32" s="19">
        <v>100</v>
      </c>
      <c r="O32" s="56">
        <f>N32-J32</f>
        <v>24.099999999999994</v>
      </c>
    </row>
    <row r="33" spans="2:15" ht="13.5">
      <c r="B33" s="20"/>
      <c r="C33" s="4" t="s">
        <v>19</v>
      </c>
      <c r="D33" s="23">
        <v>56790</v>
      </c>
      <c r="E33" s="5">
        <v>1.1</v>
      </c>
      <c r="F33" s="5">
        <v>10.3</v>
      </c>
      <c r="G33" s="5">
        <v>24.9</v>
      </c>
      <c r="H33" s="5">
        <v>38.6</v>
      </c>
      <c r="I33" s="5">
        <v>58</v>
      </c>
      <c r="J33" s="5">
        <v>74.9</v>
      </c>
      <c r="K33" s="5">
        <v>85.7</v>
      </c>
      <c r="L33" s="5">
        <v>93.3</v>
      </c>
      <c r="M33" s="5">
        <v>98.2</v>
      </c>
      <c r="N33" s="6">
        <v>100</v>
      </c>
      <c r="O33" s="56">
        <f aca="true" t="shared" si="4" ref="O33:O43">N33-J33</f>
        <v>25.099999999999994</v>
      </c>
    </row>
    <row r="34" spans="2:15" ht="13.5">
      <c r="B34" s="20"/>
      <c r="C34" s="4" t="s">
        <v>16</v>
      </c>
      <c r="D34" s="23">
        <v>59588</v>
      </c>
      <c r="E34" s="5">
        <v>1.1</v>
      </c>
      <c r="F34" s="5">
        <v>12.6</v>
      </c>
      <c r="G34" s="5">
        <v>26.4</v>
      </c>
      <c r="H34" s="5">
        <v>41.3</v>
      </c>
      <c r="I34" s="5">
        <v>60.9</v>
      </c>
      <c r="J34" s="5">
        <v>76.9</v>
      </c>
      <c r="K34" s="5">
        <v>87.3</v>
      </c>
      <c r="L34" s="5">
        <v>94.4</v>
      </c>
      <c r="M34" s="5">
        <v>98.8</v>
      </c>
      <c r="N34" s="6">
        <v>100</v>
      </c>
      <c r="O34" s="56">
        <f t="shared" si="4"/>
        <v>23.099999999999994</v>
      </c>
    </row>
    <row r="35" spans="2:15" ht="13.5">
      <c r="B35" s="20"/>
      <c r="C35" s="4" t="s">
        <v>2</v>
      </c>
      <c r="D35" s="23">
        <v>57731</v>
      </c>
      <c r="E35" s="5">
        <v>1.1</v>
      </c>
      <c r="F35" s="5">
        <v>14</v>
      </c>
      <c r="G35" s="5">
        <v>28.9</v>
      </c>
      <c r="H35" s="5">
        <v>45.1</v>
      </c>
      <c r="I35" s="5">
        <v>65.1</v>
      </c>
      <c r="J35" s="5">
        <v>80.7</v>
      </c>
      <c r="K35" s="5">
        <v>90.3</v>
      </c>
      <c r="L35" s="5">
        <v>96.2</v>
      </c>
      <c r="M35" s="5">
        <v>99.3</v>
      </c>
      <c r="N35" s="6">
        <v>100</v>
      </c>
      <c r="O35" s="56">
        <f t="shared" si="4"/>
        <v>19.299999999999997</v>
      </c>
    </row>
    <row r="36" spans="2:15" ht="13.5">
      <c r="B36" s="20"/>
      <c r="C36" s="4" t="s">
        <v>1</v>
      </c>
      <c r="D36" s="23">
        <v>57561</v>
      </c>
      <c r="E36" s="5">
        <v>1.1</v>
      </c>
      <c r="F36" s="5">
        <v>14.8</v>
      </c>
      <c r="G36" s="5">
        <v>31</v>
      </c>
      <c r="H36" s="5">
        <v>47.7</v>
      </c>
      <c r="I36" s="5">
        <v>68.6</v>
      </c>
      <c r="J36" s="5">
        <v>84.2</v>
      </c>
      <c r="K36" s="5">
        <v>92.7</v>
      </c>
      <c r="L36" s="5">
        <v>97.2</v>
      </c>
      <c r="M36" s="5">
        <v>99.4</v>
      </c>
      <c r="N36" s="6">
        <v>100</v>
      </c>
      <c r="O36" s="56">
        <f t="shared" si="4"/>
        <v>15.799999999999997</v>
      </c>
    </row>
    <row r="37" spans="2:15" ht="13.5">
      <c r="B37" s="20"/>
      <c r="C37" s="4" t="s">
        <v>23</v>
      </c>
      <c r="D37" s="23">
        <v>59121</v>
      </c>
      <c r="E37" s="5">
        <v>1.1</v>
      </c>
      <c r="F37" s="5">
        <v>16.2</v>
      </c>
      <c r="G37" s="5">
        <v>32.8</v>
      </c>
      <c r="H37" s="5">
        <v>49.4</v>
      </c>
      <c r="I37" s="5">
        <v>70.1</v>
      </c>
      <c r="J37" s="5">
        <v>85.5</v>
      </c>
      <c r="K37" s="5">
        <v>93.5</v>
      </c>
      <c r="L37" s="5">
        <v>97.6</v>
      </c>
      <c r="M37" s="5">
        <v>99.5</v>
      </c>
      <c r="N37" s="6">
        <v>100</v>
      </c>
      <c r="O37" s="56">
        <f t="shared" si="4"/>
        <v>14.5</v>
      </c>
    </row>
    <row r="38" spans="2:15" ht="13.5">
      <c r="B38" s="20"/>
      <c r="C38" s="4" t="s">
        <v>24</v>
      </c>
      <c r="D38" s="23">
        <v>62015</v>
      </c>
      <c r="E38" s="5">
        <v>1.2</v>
      </c>
      <c r="F38" s="5">
        <v>16.4</v>
      </c>
      <c r="G38" s="5">
        <v>33.8</v>
      </c>
      <c r="H38" s="5">
        <v>50.7</v>
      </c>
      <c r="I38" s="5">
        <v>71.8</v>
      </c>
      <c r="J38" s="5">
        <v>87</v>
      </c>
      <c r="K38" s="5">
        <v>94.3</v>
      </c>
      <c r="L38" s="5">
        <v>98</v>
      </c>
      <c r="M38" s="5">
        <v>99.6</v>
      </c>
      <c r="N38" s="6">
        <v>100</v>
      </c>
      <c r="O38" s="56">
        <f t="shared" si="4"/>
        <v>13</v>
      </c>
    </row>
    <row r="39" spans="2:15" ht="13.5">
      <c r="B39" s="96"/>
      <c r="C39" s="4" t="s">
        <v>31</v>
      </c>
      <c r="D39" s="23">
        <v>62029</v>
      </c>
      <c r="E39" s="5">
        <v>1.2</v>
      </c>
      <c r="F39" s="5">
        <v>15.5</v>
      </c>
      <c r="G39" s="5">
        <v>34.2</v>
      </c>
      <c r="H39" s="5">
        <v>52.3</v>
      </c>
      <c r="I39" s="5">
        <v>73.8</v>
      </c>
      <c r="J39" s="5">
        <v>88.5</v>
      </c>
      <c r="K39" s="5">
        <v>95</v>
      </c>
      <c r="L39" s="5">
        <v>98.2</v>
      </c>
      <c r="M39" s="5">
        <v>99.6</v>
      </c>
      <c r="N39" s="6">
        <v>100</v>
      </c>
      <c r="O39" s="56">
        <f t="shared" si="4"/>
        <v>11.5</v>
      </c>
    </row>
    <row r="40" spans="2:15" ht="13.5">
      <c r="B40" s="97"/>
      <c r="C40" s="76" t="s">
        <v>32</v>
      </c>
      <c r="D40" s="77">
        <v>62580</v>
      </c>
      <c r="E40" s="78">
        <v>1.3</v>
      </c>
      <c r="F40" s="78">
        <v>16.3</v>
      </c>
      <c r="G40" s="78">
        <v>34.5</v>
      </c>
      <c r="H40" s="78">
        <v>52.7</v>
      </c>
      <c r="I40" s="78">
        <v>74.6</v>
      </c>
      <c r="J40" s="78">
        <v>89.7</v>
      </c>
      <c r="K40" s="78">
        <v>96.2</v>
      </c>
      <c r="L40" s="78">
        <v>98.8</v>
      </c>
      <c r="M40" s="78">
        <v>99.8</v>
      </c>
      <c r="N40" s="79">
        <v>100</v>
      </c>
      <c r="O40" s="56">
        <f>N40-J40</f>
        <v>10.299999999999997</v>
      </c>
    </row>
    <row r="41" spans="2:15" ht="15" customHeight="1">
      <c r="B41" s="97"/>
      <c r="C41" s="17" t="s">
        <v>36</v>
      </c>
      <c r="D41" s="22">
        <v>60773</v>
      </c>
      <c r="E41" s="18">
        <v>1.3</v>
      </c>
      <c r="F41" s="18">
        <v>14.8</v>
      </c>
      <c r="G41" s="18">
        <v>32.8</v>
      </c>
      <c r="H41" s="18">
        <v>53.1</v>
      </c>
      <c r="I41" s="18">
        <v>74.2</v>
      </c>
      <c r="J41" s="18">
        <v>87.9</v>
      </c>
      <c r="K41" s="18">
        <v>94.8</v>
      </c>
      <c r="L41" s="18">
        <v>98.1</v>
      </c>
      <c r="M41" s="18">
        <v>99.4</v>
      </c>
      <c r="N41" s="19">
        <v>100</v>
      </c>
      <c r="O41" s="56">
        <f>N41-J41</f>
        <v>12.099999999999994</v>
      </c>
    </row>
    <row r="42" spans="2:15" ht="15" customHeight="1">
      <c r="B42" s="97"/>
      <c r="C42" s="7">
        <v>12</v>
      </c>
      <c r="D42" s="24">
        <v>67791</v>
      </c>
      <c r="E42" s="8">
        <v>1.4</v>
      </c>
      <c r="F42" s="8">
        <v>14.5</v>
      </c>
      <c r="G42" s="8">
        <v>31.7</v>
      </c>
      <c r="H42" s="8">
        <v>51.8</v>
      </c>
      <c r="I42" s="8">
        <v>73.3</v>
      </c>
      <c r="J42" s="8">
        <v>88.7</v>
      </c>
      <c r="K42" s="8">
        <v>95.4</v>
      </c>
      <c r="L42" s="8">
        <v>98.4</v>
      </c>
      <c r="M42" s="8">
        <v>99.6</v>
      </c>
      <c r="N42" s="9">
        <v>100</v>
      </c>
      <c r="O42" s="56">
        <f>N42-J42</f>
        <v>11.299999999999997</v>
      </c>
    </row>
    <row r="43" spans="2:15" ht="15" customHeight="1">
      <c r="B43" s="98"/>
      <c r="C43" s="7" t="s">
        <v>37</v>
      </c>
      <c r="D43" s="24">
        <v>85954</v>
      </c>
      <c r="E43" s="8">
        <v>1.7</v>
      </c>
      <c r="F43" s="8">
        <v>12.8</v>
      </c>
      <c r="G43" s="8">
        <v>29.1</v>
      </c>
      <c r="H43" s="8">
        <v>48.2</v>
      </c>
      <c r="I43" s="8">
        <v>71.2</v>
      </c>
      <c r="J43" s="8">
        <v>87.6</v>
      </c>
      <c r="K43" s="8">
        <v>94.8</v>
      </c>
      <c r="L43" s="8">
        <v>98</v>
      </c>
      <c r="M43" s="8">
        <v>99.3</v>
      </c>
      <c r="N43" s="9">
        <v>100</v>
      </c>
      <c r="O43" s="56">
        <f t="shared" si="4"/>
        <v>12.400000000000006</v>
      </c>
    </row>
    <row r="44" spans="3:15" ht="13.5">
      <c r="C44" s="13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55" t="s">
        <v>35</v>
      </c>
    </row>
    <row r="45" spans="2:15" ht="14.25" customHeight="1">
      <c r="B45" s="32" t="s">
        <v>21</v>
      </c>
      <c r="C45" s="17" t="s">
        <v>22</v>
      </c>
      <c r="D45" s="22">
        <v>641479</v>
      </c>
      <c r="E45" s="18">
        <v>12.4</v>
      </c>
      <c r="F45" s="18">
        <v>3.5</v>
      </c>
      <c r="G45" s="18">
        <v>11.7</v>
      </c>
      <c r="H45" s="18">
        <v>29.2</v>
      </c>
      <c r="I45" s="18">
        <v>51</v>
      </c>
      <c r="J45" s="18">
        <v>69.1</v>
      </c>
      <c r="K45" s="18">
        <v>84.4</v>
      </c>
      <c r="L45" s="18">
        <v>92.7</v>
      </c>
      <c r="M45" s="18">
        <v>96.5</v>
      </c>
      <c r="N45" s="19">
        <v>100</v>
      </c>
      <c r="O45" s="56">
        <f>N45-J45</f>
        <v>30.900000000000006</v>
      </c>
    </row>
    <row r="46" spans="2:15" ht="13.5">
      <c r="B46" s="20"/>
      <c r="C46" s="4" t="s">
        <v>19</v>
      </c>
      <c r="D46" s="23">
        <v>645429</v>
      </c>
      <c r="E46" s="5">
        <v>12.4</v>
      </c>
      <c r="F46" s="5">
        <v>3</v>
      </c>
      <c r="G46" s="5">
        <v>11.5</v>
      </c>
      <c r="H46" s="5">
        <v>28.4</v>
      </c>
      <c r="I46" s="5">
        <v>49.9</v>
      </c>
      <c r="J46" s="5">
        <v>67.6</v>
      </c>
      <c r="K46" s="5">
        <v>83.4</v>
      </c>
      <c r="L46" s="5">
        <v>92.1</v>
      </c>
      <c r="M46" s="5">
        <v>95.9</v>
      </c>
      <c r="N46" s="6">
        <v>100</v>
      </c>
      <c r="O46" s="56">
        <f aca="true" t="shared" si="5" ref="O46:O56">N46-J46</f>
        <v>32.400000000000006</v>
      </c>
    </row>
    <row r="47" spans="2:15" ht="13.5">
      <c r="B47" s="20"/>
      <c r="C47" s="4" t="s">
        <v>16</v>
      </c>
      <c r="D47" s="23">
        <v>675261</v>
      </c>
      <c r="E47" s="5">
        <v>12.6</v>
      </c>
      <c r="F47" s="5">
        <v>4.3</v>
      </c>
      <c r="G47" s="5">
        <v>11.7</v>
      </c>
      <c r="H47" s="5">
        <v>29.2</v>
      </c>
      <c r="I47" s="5">
        <v>51.7</v>
      </c>
      <c r="J47" s="5">
        <v>69.8</v>
      </c>
      <c r="K47" s="5">
        <v>84.4</v>
      </c>
      <c r="L47" s="5">
        <v>92.6</v>
      </c>
      <c r="M47" s="5">
        <v>96.2</v>
      </c>
      <c r="N47" s="6">
        <v>100</v>
      </c>
      <c r="O47" s="56">
        <f t="shared" si="5"/>
        <v>30.200000000000003</v>
      </c>
    </row>
    <row r="48" spans="2:15" ht="13.5">
      <c r="B48" s="20"/>
      <c r="C48" s="4" t="s">
        <v>2</v>
      </c>
      <c r="D48" s="23">
        <v>676022</v>
      </c>
      <c r="E48" s="5">
        <v>12.9</v>
      </c>
      <c r="F48" s="5">
        <v>4</v>
      </c>
      <c r="G48" s="5">
        <v>12.9</v>
      </c>
      <c r="H48" s="5">
        <v>30.5</v>
      </c>
      <c r="I48" s="5">
        <v>53.4</v>
      </c>
      <c r="J48" s="5">
        <v>71.6</v>
      </c>
      <c r="K48" s="5">
        <v>85.1</v>
      </c>
      <c r="L48" s="5">
        <v>93</v>
      </c>
      <c r="M48" s="5">
        <v>96.4</v>
      </c>
      <c r="N48" s="6">
        <v>100</v>
      </c>
      <c r="O48" s="56">
        <f t="shared" si="5"/>
        <v>28.400000000000006</v>
      </c>
    </row>
    <row r="49" spans="2:15" ht="13.5">
      <c r="B49" s="20"/>
      <c r="C49" s="4" t="s">
        <v>1</v>
      </c>
      <c r="D49" s="23">
        <v>684251</v>
      </c>
      <c r="E49" s="5">
        <v>13</v>
      </c>
      <c r="F49" s="5">
        <v>4.1</v>
      </c>
      <c r="G49" s="5">
        <v>13.1</v>
      </c>
      <c r="H49" s="5">
        <v>30.7</v>
      </c>
      <c r="I49" s="5">
        <v>54.3</v>
      </c>
      <c r="J49" s="5">
        <v>72.6</v>
      </c>
      <c r="K49" s="5">
        <v>85.8</v>
      </c>
      <c r="L49" s="5">
        <v>93.1</v>
      </c>
      <c r="M49" s="5">
        <v>96.3</v>
      </c>
      <c r="N49" s="6">
        <v>100</v>
      </c>
      <c r="O49" s="56">
        <f t="shared" si="5"/>
        <v>27.400000000000006</v>
      </c>
    </row>
    <row r="50" spans="2:15" ht="13.5">
      <c r="B50" s="20"/>
      <c r="C50" s="4" t="s">
        <v>23</v>
      </c>
      <c r="D50" s="23">
        <v>693475</v>
      </c>
      <c r="E50" s="5">
        <v>13</v>
      </c>
      <c r="F50" s="5">
        <v>4</v>
      </c>
      <c r="G50" s="5">
        <v>13.7</v>
      </c>
      <c r="H50" s="5">
        <v>31.4</v>
      </c>
      <c r="I50" s="5">
        <v>55.3</v>
      </c>
      <c r="J50" s="5">
        <v>73.1</v>
      </c>
      <c r="K50" s="5">
        <v>86.1</v>
      </c>
      <c r="L50" s="5">
        <v>93.2</v>
      </c>
      <c r="M50" s="5">
        <v>96.3</v>
      </c>
      <c r="N50" s="6">
        <v>100</v>
      </c>
      <c r="O50" s="56">
        <f t="shared" si="5"/>
        <v>26.900000000000006</v>
      </c>
    </row>
    <row r="51" spans="2:15" ht="13.5">
      <c r="B51" s="20"/>
      <c r="C51" s="4" t="s">
        <v>24</v>
      </c>
      <c r="D51" s="23">
        <v>672102</v>
      </c>
      <c r="E51" s="5">
        <v>13</v>
      </c>
      <c r="F51" s="5">
        <v>4.5</v>
      </c>
      <c r="G51" s="5">
        <v>14.3</v>
      </c>
      <c r="H51" s="5">
        <v>30.5</v>
      </c>
      <c r="I51" s="5">
        <v>56.4</v>
      </c>
      <c r="J51" s="5">
        <v>74.5</v>
      </c>
      <c r="K51" s="5">
        <v>86.1</v>
      </c>
      <c r="L51" s="5">
        <v>93.7</v>
      </c>
      <c r="M51" s="5">
        <v>97.5</v>
      </c>
      <c r="N51" s="6">
        <v>100</v>
      </c>
      <c r="O51" s="56">
        <f t="shared" si="5"/>
        <v>25.5</v>
      </c>
    </row>
    <row r="52" spans="2:15" ht="13.5">
      <c r="B52" s="96"/>
      <c r="C52" s="4" t="s">
        <v>31</v>
      </c>
      <c r="D52" s="23">
        <v>689666</v>
      </c>
      <c r="E52" s="5">
        <v>13.8</v>
      </c>
      <c r="F52" s="5">
        <v>4.6</v>
      </c>
      <c r="G52" s="5">
        <v>15.3</v>
      </c>
      <c r="H52" s="5">
        <v>31</v>
      </c>
      <c r="I52" s="5">
        <v>57.3</v>
      </c>
      <c r="J52" s="5">
        <v>76.1</v>
      </c>
      <c r="K52" s="5">
        <v>87.2</v>
      </c>
      <c r="L52" s="5">
        <v>94.3</v>
      </c>
      <c r="M52" s="5">
        <v>98.1</v>
      </c>
      <c r="N52" s="6">
        <v>100</v>
      </c>
      <c r="O52" s="56">
        <f t="shared" si="5"/>
        <v>23.900000000000006</v>
      </c>
    </row>
    <row r="53" spans="2:15" ht="14.25" customHeight="1">
      <c r="B53" s="97"/>
      <c r="C53" s="76" t="s">
        <v>32</v>
      </c>
      <c r="D53" s="77">
        <v>697616</v>
      </c>
      <c r="E53" s="78">
        <v>14.3</v>
      </c>
      <c r="F53" s="78">
        <v>5</v>
      </c>
      <c r="G53" s="78">
        <v>16.2</v>
      </c>
      <c r="H53" s="78">
        <v>32.2</v>
      </c>
      <c r="I53" s="78">
        <v>58.5</v>
      </c>
      <c r="J53" s="78">
        <v>76.6</v>
      </c>
      <c r="K53" s="78">
        <v>87.3</v>
      </c>
      <c r="L53" s="78">
        <v>94.5</v>
      </c>
      <c r="M53" s="78">
        <v>98.3</v>
      </c>
      <c r="N53" s="79">
        <v>100</v>
      </c>
      <c r="O53" s="56">
        <f>N53-J53</f>
        <v>23.400000000000006</v>
      </c>
    </row>
    <row r="54" spans="2:15" ht="13.5">
      <c r="B54" s="97"/>
      <c r="C54" s="17" t="s">
        <v>36</v>
      </c>
      <c r="D54" s="22">
        <v>709268</v>
      </c>
      <c r="E54" s="18">
        <v>15.1</v>
      </c>
      <c r="F54" s="18">
        <v>5.1</v>
      </c>
      <c r="G54" s="18">
        <v>16.5</v>
      </c>
      <c r="H54" s="18">
        <v>32.1</v>
      </c>
      <c r="I54" s="18">
        <v>58.8</v>
      </c>
      <c r="J54" s="18">
        <v>76.2</v>
      </c>
      <c r="K54" s="18">
        <v>87</v>
      </c>
      <c r="L54" s="18">
        <v>94.5</v>
      </c>
      <c r="M54" s="18">
        <v>98.4</v>
      </c>
      <c r="N54" s="19">
        <v>100</v>
      </c>
      <c r="O54" s="56">
        <f>N54-J54</f>
        <v>23.799999999999997</v>
      </c>
    </row>
    <row r="55" spans="2:15" ht="13.5">
      <c r="B55" s="97"/>
      <c r="C55" s="7">
        <v>12</v>
      </c>
      <c r="D55" s="24">
        <v>612894</v>
      </c>
      <c r="E55" s="8">
        <v>12.9</v>
      </c>
      <c r="F55" s="8">
        <v>5.3</v>
      </c>
      <c r="G55" s="8">
        <v>15.3</v>
      </c>
      <c r="H55" s="8">
        <v>30.2</v>
      </c>
      <c r="I55" s="8">
        <v>58.3</v>
      </c>
      <c r="J55" s="8">
        <v>76.6</v>
      </c>
      <c r="K55" s="8">
        <v>86.7</v>
      </c>
      <c r="L55" s="8">
        <v>93.9</v>
      </c>
      <c r="M55" s="8">
        <v>98.3</v>
      </c>
      <c r="N55" s="9">
        <v>100</v>
      </c>
      <c r="O55" s="56">
        <f>N55-J55</f>
        <v>23.400000000000006</v>
      </c>
    </row>
    <row r="56" spans="2:15" ht="13.5">
      <c r="B56" s="98"/>
      <c r="C56" s="7" t="s">
        <v>37</v>
      </c>
      <c r="D56" s="24">
        <v>695050</v>
      </c>
      <c r="E56" s="8">
        <v>13.9</v>
      </c>
      <c r="F56" s="8">
        <v>4.8</v>
      </c>
      <c r="G56" s="8">
        <v>14.2</v>
      </c>
      <c r="H56" s="8">
        <v>30.6</v>
      </c>
      <c r="I56" s="8">
        <v>57.7</v>
      </c>
      <c r="J56" s="8">
        <v>75.8</v>
      </c>
      <c r="K56" s="8">
        <v>85.7</v>
      </c>
      <c r="L56" s="8">
        <v>92.6</v>
      </c>
      <c r="M56" s="8">
        <v>97.2</v>
      </c>
      <c r="N56" s="9">
        <v>100</v>
      </c>
      <c r="O56" s="56">
        <f t="shared" si="5"/>
        <v>24.200000000000003</v>
      </c>
    </row>
    <row r="57" spans="2:15" ht="13.5">
      <c r="B57" s="57"/>
      <c r="C57" s="58"/>
      <c r="D57" s="59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6"/>
    </row>
    <row r="58" spans="2:15" ht="13.5">
      <c r="B58" s="57"/>
      <c r="C58" s="58"/>
      <c r="D58" s="59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6"/>
    </row>
    <row r="59" spans="2:15" ht="13.5">
      <c r="B59" s="57"/>
      <c r="C59" s="58"/>
      <c r="D59" s="59"/>
      <c r="E59" s="63"/>
      <c r="F59" s="63"/>
      <c r="G59" s="64"/>
      <c r="H59" s="52"/>
      <c r="I59" s="52"/>
      <c r="J59" s="52"/>
      <c r="K59" s="52"/>
      <c r="L59" s="52"/>
      <c r="M59" s="52"/>
      <c r="N59" s="52"/>
      <c r="O59" s="56"/>
    </row>
    <row r="60" spans="2:15" ht="13.5">
      <c r="B60" s="57"/>
      <c r="C60" s="58"/>
      <c r="D60" s="59"/>
      <c r="E60" s="63"/>
      <c r="F60" s="63"/>
      <c r="G60" s="64"/>
      <c r="H60" s="52"/>
      <c r="I60" s="52"/>
      <c r="J60" s="52"/>
      <c r="K60" s="52"/>
      <c r="L60" s="52"/>
      <c r="M60" s="52"/>
      <c r="N60" s="52"/>
      <c r="O60" s="56"/>
    </row>
    <row r="61" spans="2:15" ht="13.5">
      <c r="B61" s="57"/>
      <c r="C61" s="58"/>
      <c r="D61" s="59"/>
      <c r="E61" s="63"/>
      <c r="F61" s="63"/>
      <c r="G61" s="66"/>
      <c r="H61" s="52"/>
      <c r="I61" s="52"/>
      <c r="J61" s="52"/>
      <c r="K61" s="52"/>
      <c r="L61" s="52"/>
      <c r="M61" s="52"/>
      <c r="N61" s="52"/>
      <c r="O61" s="56"/>
    </row>
    <row r="62" spans="2:15" ht="13.5">
      <c r="B62" s="57"/>
      <c r="C62" s="58"/>
      <c r="D62" s="59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6"/>
    </row>
    <row r="63" spans="2:15" ht="13.5" customHeight="1">
      <c r="B63" s="57"/>
      <c r="C63" s="58"/>
      <c r="D63" s="59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6"/>
    </row>
    <row r="64" spans="2:15" ht="13.5">
      <c r="B64" s="57"/>
      <c r="C64" s="58"/>
      <c r="D64" s="59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6"/>
    </row>
    <row r="65" spans="2:15" ht="13.5">
      <c r="B65" s="57"/>
      <c r="C65" s="58"/>
      <c r="D65" s="59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6"/>
    </row>
    <row r="66" spans="2:15" ht="13.5">
      <c r="B66" s="57"/>
      <c r="C66" s="58"/>
      <c r="D66" s="59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6"/>
    </row>
    <row r="67" spans="2:15" ht="13.5">
      <c r="B67" s="57"/>
      <c r="C67" s="58"/>
      <c r="D67" s="59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6"/>
    </row>
    <row r="69" ht="13.5">
      <c r="I69" s="31" t="s">
        <v>25</v>
      </c>
    </row>
    <row r="70" spans="3:15" ht="18">
      <c r="C70" s="10"/>
      <c r="D70" s="11" t="s">
        <v>5</v>
      </c>
      <c r="E70" s="34" t="s">
        <v>26</v>
      </c>
      <c r="F70" s="11" t="s">
        <v>6</v>
      </c>
      <c r="G70" s="11" t="s">
        <v>7</v>
      </c>
      <c r="H70" s="11" t="s">
        <v>8</v>
      </c>
      <c r="I70" s="11" t="s">
        <v>9</v>
      </c>
      <c r="J70" s="11" t="s">
        <v>10</v>
      </c>
      <c r="K70" s="11" t="s">
        <v>11</v>
      </c>
      <c r="L70" s="11" t="s">
        <v>12</v>
      </c>
      <c r="M70" s="11" t="s">
        <v>13</v>
      </c>
      <c r="N70" s="12" t="s">
        <v>14</v>
      </c>
      <c r="O70" s="55" t="s">
        <v>33</v>
      </c>
    </row>
    <row r="71" spans="2:15" ht="13.5">
      <c r="B71" s="39" t="s">
        <v>0</v>
      </c>
      <c r="C71" s="17" t="s">
        <v>22</v>
      </c>
      <c r="D71" s="22">
        <f aca="true" t="shared" si="6" ref="D71:E82">D6</f>
        <v>315071</v>
      </c>
      <c r="E71" s="18">
        <f t="shared" si="6"/>
        <v>6.1</v>
      </c>
      <c r="F71" s="25">
        <f>F6*$D6/100</f>
        <v>22370.041</v>
      </c>
      <c r="G71" s="25">
        <f aca="true" t="shared" si="7" ref="G71:N71">G6*$D6/100</f>
        <v>55137.425</v>
      </c>
      <c r="H71" s="25">
        <f t="shared" si="7"/>
        <v>96096.655</v>
      </c>
      <c r="I71" s="25">
        <f t="shared" si="7"/>
        <v>165412.275</v>
      </c>
      <c r="J71" s="25">
        <f t="shared" si="7"/>
        <v>224330.552</v>
      </c>
      <c r="K71" s="25">
        <f t="shared" si="7"/>
        <v>268440.49199999997</v>
      </c>
      <c r="L71" s="25">
        <f t="shared" si="7"/>
        <v>297427.02400000003</v>
      </c>
      <c r="M71" s="25">
        <f t="shared" si="7"/>
        <v>312550.432</v>
      </c>
      <c r="N71" s="26">
        <f t="shared" si="7"/>
        <v>315071</v>
      </c>
      <c r="O71" s="54">
        <f>N71-I71</f>
        <v>149658.725</v>
      </c>
    </row>
    <row r="72" spans="2:15" ht="13.5">
      <c r="B72" s="51"/>
      <c r="C72" s="4" t="s">
        <v>19</v>
      </c>
      <c r="D72" s="23">
        <f t="shared" si="6"/>
        <v>308342</v>
      </c>
      <c r="E72" s="5">
        <f t="shared" si="6"/>
        <v>5.9</v>
      </c>
      <c r="F72" s="27">
        <f>F7*$D7/100</f>
        <v>19425.546</v>
      </c>
      <c r="G72" s="27">
        <f aca="true" t="shared" si="8" ref="G72:N72">G7*$D7/100</f>
        <v>52418.14</v>
      </c>
      <c r="H72" s="27">
        <f t="shared" si="8"/>
        <v>90652.548</v>
      </c>
      <c r="I72" s="27">
        <f t="shared" si="8"/>
        <v>153862.658</v>
      </c>
      <c r="J72" s="27">
        <f t="shared" si="8"/>
        <v>216764.42599999998</v>
      </c>
      <c r="K72" s="27">
        <f t="shared" si="8"/>
        <v>260240.64800000002</v>
      </c>
      <c r="L72" s="27">
        <f t="shared" si="8"/>
        <v>288608.11199999996</v>
      </c>
      <c r="M72" s="27">
        <f t="shared" si="8"/>
        <v>303716.87</v>
      </c>
      <c r="N72" s="28">
        <f t="shared" si="8"/>
        <v>308342</v>
      </c>
      <c r="O72" s="54">
        <f aca="true" t="shared" si="9" ref="O72:O78">N72-I72</f>
        <v>154479.342</v>
      </c>
    </row>
    <row r="73" spans="2:15" ht="13.5">
      <c r="B73" s="51"/>
      <c r="C73" s="4" t="s">
        <v>16</v>
      </c>
      <c r="D73" s="23">
        <f t="shared" si="6"/>
        <v>295970</v>
      </c>
      <c r="E73" s="5">
        <f t="shared" si="6"/>
        <v>5.5</v>
      </c>
      <c r="F73" s="27">
        <f aca="true" t="shared" si="10" ref="F73:N73">F8*$D8/100</f>
        <v>21013.87</v>
      </c>
      <c r="G73" s="27">
        <f t="shared" si="10"/>
        <v>51498.78</v>
      </c>
      <c r="H73" s="27">
        <f t="shared" si="10"/>
        <v>92934.58</v>
      </c>
      <c r="I73" s="27">
        <f t="shared" si="10"/>
        <v>155088.28</v>
      </c>
      <c r="J73" s="27">
        <f t="shared" si="10"/>
        <v>209250.79</v>
      </c>
      <c r="K73" s="27">
        <f t="shared" si="10"/>
        <v>248910.77</v>
      </c>
      <c r="L73" s="27">
        <f t="shared" si="10"/>
        <v>276435.98</v>
      </c>
      <c r="M73" s="27">
        <f t="shared" si="10"/>
        <v>291530.45</v>
      </c>
      <c r="N73" s="28">
        <f t="shared" si="10"/>
        <v>295970</v>
      </c>
      <c r="O73" s="54">
        <f t="shared" si="9"/>
        <v>140881.72</v>
      </c>
    </row>
    <row r="74" spans="2:15" ht="13.5">
      <c r="B74" s="51"/>
      <c r="C74" s="4" t="s">
        <v>2</v>
      </c>
      <c r="D74" s="23">
        <f t="shared" si="6"/>
        <v>251706</v>
      </c>
      <c r="E74" s="5">
        <f t="shared" si="6"/>
        <v>4.8</v>
      </c>
      <c r="F74" s="27">
        <f aca="true" t="shared" si="11" ref="F74:N74">F9*$D9/100</f>
        <v>20891.598</v>
      </c>
      <c r="G74" s="27">
        <f t="shared" si="11"/>
        <v>50844.612</v>
      </c>
      <c r="H74" s="27">
        <f t="shared" si="11"/>
        <v>90614.16</v>
      </c>
      <c r="I74" s="27">
        <f t="shared" si="11"/>
        <v>149261.658</v>
      </c>
      <c r="J74" s="27">
        <f t="shared" si="11"/>
        <v>194820.44400000002</v>
      </c>
      <c r="K74" s="27">
        <f t="shared" si="11"/>
        <v>223766.63400000002</v>
      </c>
      <c r="L74" s="27">
        <f t="shared" si="11"/>
        <v>241386.05400000003</v>
      </c>
      <c r="M74" s="27">
        <f t="shared" si="11"/>
        <v>249440.64599999998</v>
      </c>
      <c r="N74" s="28">
        <f t="shared" si="11"/>
        <v>251706</v>
      </c>
      <c r="O74" s="54">
        <f t="shared" si="9"/>
        <v>102444.342</v>
      </c>
    </row>
    <row r="75" spans="2:15" ht="13.5">
      <c r="B75" s="51"/>
      <c r="C75" s="4" t="s">
        <v>1</v>
      </c>
      <c r="D75" s="23">
        <f t="shared" si="6"/>
        <v>216481</v>
      </c>
      <c r="E75" s="5">
        <f t="shared" si="6"/>
        <v>4.1</v>
      </c>
      <c r="F75" s="27">
        <f aca="true" t="shared" si="12" ref="F75:N75">F10*$D10/100</f>
        <v>20349.214</v>
      </c>
      <c r="G75" s="27">
        <f t="shared" si="12"/>
        <v>48275.263</v>
      </c>
      <c r="H75" s="27">
        <f t="shared" si="12"/>
        <v>86159.438</v>
      </c>
      <c r="I75" s="27">
        <f t="shared" si="12"/>
        <v>138764.321</v>
      </c>
      <c r="J75" s="27">
        <f t="shared" si="12"/>
        <v>176864.97699999998</v>
      </c>
      <c r="K75" s="27">
        <f t="shared" si="12"/>
        <v>198513.077</v>
      </c>
      <c r="L75" s="27">
        <f t="shared" si="12"/>
        <v>209770.08900000004</v>
      </c>
      <c r="M75" s="27">
        <f t="shared" si="12"/>
        <v>215182.11400000003</v>
      </c>
      <c r="N75" s="28">
        <f t="shared" si="12"/>
        <v>216481</v>
      </c>
      <c r="O75" s="54">
        <f t="shared" si="9"/>
        <v>77716.679</v>
      </c>
    </row>
    <row r="76" spans="2:18" ht="13.5">
      <c r="B76" s="51"/>
      <c r="C76" s="4" t="s">
        <v>23</v>
      </c>
      <c r="D76" s="23">
        <f t="shared" si="6"/>
        <v>197774</v>
      </c>
      <c r="E76" s="5">
        <f t="shared" si="6"/>
        <v>3.7</v>
      </c>
      <c r="F76" s="27">
        <f aca="true" t="shared" si="13" ref="F76:N76">F11*$D11/100</f>
        <v>19184.077999999998</v>
      </c>
      <c r="G76" s="27">
        <f t="shared" si="13"/>
        <v>45092.472</v>
      </c>
      <c r="H76" s="27">
        <f t="shared" si="13"/>
        <v>81482.888</v>
      </c>
      <c r="I76" s="27">
        <f t="shared" si="13"/>
        <v>130728.61399999999</v>
      </c>
      <c r="J76" s="27">
        <f t="shared" si="13"/>
        <v>164943.516</v>
      </c>
      <c r="K76" s="27">
        <f t="shared" si="13"/>
        <v>183138.724</v>
      </c>
      <c r="L76" s="27">
        <f t="shared" si="13"/>
        <v>192631.87600000002</v>
      </c>
      <c r="M76" s="27">
        <f t="shared" si="13"/>
        <v>196785.13</v>
      </c>
      <c r="N76" s="28">
        <f t="shared" si="13"/>
        <v>197774</v>
      </c>
      <c r="O76" s="54">
        <f t="shared" si="9"/>
        <v>67045.38600000001</v>
      </c>
      <c r="Q76" s="36"/>
      <c r="R76" s="37"/>
    </row>
    <row r="77" spans="2:18" ht="13.5">
      <c r="B77" s="51"/>
      <c r="C77" s="4" t="s">
        <v>24</v>
      </c>
      <c r="D77" s="23">
        <f t="shared" si="6"/>
        <v>184813</v>
      </c>
      <c r="E77" s="5">
        <f t="shared" si="6"/>
        <v>3.6</v>
      </c>
      <c r="F77" s="27">
        <f aca="true" t="shared" si="14" ref="F77:N77">F12*$D12/100</f>
        <v>18666.113</v>
      </c>
      <c r="G77" s="27">
        <f t="shared" si="14"/>
        <v>45463.998</v>
      </c>
      <c r="H77" s="27">
        <f t="shared" si="14"/>
        <v>79839.216</v>
      </c>
      <c r="I77" s="27">
        <f t="shared" si="14"/>
        <v>125488.02700000002</v>
      </c>
      <c r="J77" s="27">
        <f t="shared" si="14"/>
        <v>157830.30200000003</v>
      </c>
      <c r="K77" s="27">
        <f t="shared" si="14"/>
        <v>174093.84600000002</v>
      </c>
      <c r="L77" s="27">
        <f t="shared" si="14"/>
        <v>181301.553</v>
      </c>
      <c r="M77" s="27">
        <f t="shared" si="14"/>
        <v>184258.56100000002</v>
      </c>
      <c r="N77" s="28">
        <f t="shared" si="14"/>
        <v>184813</v>
      </c>
      <c r="O77" s="54">
        <f t="shared" si="9"/>
        <v>59324.97299999998</v>
      </c>
      <c r="Q77" s="36"/>
      <c r="R77" s="37"/>
    </row>
    <row r="78" spans="2:18" ht="13.5">
      <c r="B78" s="82"/>
      <c r="C78" s="71" t="s">
        <v>31</v>
      </c>
      <c r="D78" s="72">
        <f t="shared" si="6"/>
        <v>173604</v>
      </c>
      <c r="E78" s="73">
        <f t="shared" si="6"/>
        <v>3.5</v>
      </c>
      <c r="F78" s="83">
        <f aca="true" t="shared" si="15" ref="F78:N78">F13*$D13/100</f>
        <v>19270.043999999998</v>
      </c>
      <c r="G78" s="83">
        <f t="shared" si="15"/>
        <v>44963.435999999994</v>
      </c>
      <c r="H78" s="83">
        <f t="shared" si="15"/>
        <v>77948.196</v>
      </c>
      <c r="I78" s="83">
        <f t="shared" si="15"/>
        <v>121001.98800000001</v>
      </c>
      <c r="J78" s="83">
        <f t="shared" si="15"/>
        <v>150514.668</v>
      </c>
      <c r="K78" s="83">
        <f t="shared" si="15"/>
        <v>164576.592</v>
      </c>
      <c r="L78" s="83">
        <f t="shared" si="15"/>
        <v>170826.336</v>
      </c>
      <c r="M78" s="83">
        <f t="shared" si="15"/>
        <v>173083.188</v>
      </c>
      <c r="N78" s="84">
        <f t="shared" si="15"/>
        <v>173604</v>
      </c>
      <c r="O78" s="54">
        <f t="shared" si="9"/>
        <v>52602.01199999999</v>
      </c>
      <c r="Q78" s="36"/>
      <c r="R78" s="37"/>
    </row>
    <row r="79" spans="2:18" ht="13.5">
      <c r="B79" s="85"/>
      <c r="C79" s="76" t="s">
        <v>32</v>
      </c>
      <c r="D79" s="77">
        <f t="shared" si="6"/>
        <v>163283</v>
      </c>
      <c r="E79" s="78">
        <f t="shared" si="6"/>
        <v>3.3</v>
      </c>
      <c r="F79" s="86">
        <f aca="true" t="shared" si="16" ref="F79:N79">F14*$D14/100</f>
        <v>17634.564000000002</v>
      </c>
      <c r="G79" s="86">
        <f t="shared" si="16"/>
        <v>43106.712</v>
      </c>
      <c r="H79" s="86">
        <f t="shared" si="16"/>
        <v>75600.029</v>
      </c>
      <c r="I79" s="86">
        <f t="shared" si="16"/>
        <v>116910.62799999998</v>
      </c>
      <c r="J79" s="86">
        <f t="shared" si="16"/>
        <v>144178.889</v>
      </c>
      <c r="K79" s="86">
        <f t="shared" si="16"/>
        <v>156098.54799999998</v>
      </c>
      <c r="L79" s="86">
        <f t="shared" si="16"/>
        <v>158057.94400000002</v>
      </c>
      <c r="M79" s="86">
        <f t="shared" si="16"/>
        <v>162956.434</v>
      </c>
      <c r="N79" s="87">
        <f t="shared" si="16"/>
        <v>163283</v>
      </c>
      <c r="O79" s="53">
        <f>N79-I79</f>
        <v>46372.37200000002</v>
      </c>
      <c r="Q79" s="36"/>
      <c r="R79" s="37"/>
    </row>
    <row r="80" spans="2:18" ht="13.5">
      <c r="B80" s="88"/>
      <c r="C80" s="17" t="s">
        <v>36</v>
      </c>
      <c r="D80" s="22">
        <f t="shared" si="6"/>
        <v>141472</v>
      </c>
      <c r="E80" s="18">
        <f t="shared" si="6"/>
        <v>3</v>
      </c>
      <c r="F80" s="25">
        <f aca="true" t="shared" si="17" ref="F80:N80">F15*$D15/100</f>
        <v>14288.671999999999</v>
      </c>
      <c r="G80" s="25">
        <f t="shared" si="17"/>
        <v>37348.608</v>
      </c>
      <c r="H80" s="25">
        <f t="shared" si="17"/>
        <v>68189.504</v>
      </c>
      <c r="I80" s="25">
        <f t="shared" si="17"/>
        <v>102001.31199999999</v>
      </c>
      <c r="J80" s="25">
        <f t="shared" si="17"/>
        <v>124636.832</v>
      </c>
      <c r="K80" s="25">
        <f t="shared" si="17"/>
        <v>135388.704</v>
      </c>
      <c r="L80" s="25">
        <f t="shared" si="17"/>
        <v>139632.864</v>
      </c>
      <c r="M80" s="25">
        <f t="shared" si="17"/>
        <v>141047.584</v>
      </c>
      <c r="N80" s="26">
        <f t="shared" si="17"/>
        <v>141472</v>
      </c>
      <c r="O80" s="53">
        <f>N80-I80</f>
        <v>39470.68800000001</v>
      </c>
      <c r="Q80" s="36"/>
      <c r="R80" s="37"/>
    </row>
    <row r="81" spans="2:18" ht="13.5">
      <c r="B81" s="40"/>
      <c r="C81" s="7" t="s">
        <v>38</v>
      </c>
      <c r="D81" s="24">
        <f t="shared" si="6"/>
        <v>141044</v>
      </c>
      <c r="E81" s="8">
        <f t="shared" si="6"/>
        <v>3</v>
      </c>
      <c r="F81" s="29">
        <f aca="true" t="shared" si="18" ref="F81:N81">F16*$D16/100</f>
        <v>14668.576000000001</v>
      </c>
      <c r="G81" s="29">
        <f t="shared" si="18"/>
        <v>36530.39599999999</v>
      </c>
      <c r="H81" s="29">
        <f t="shared" si="18"/>
        <v>65585.46</v>
      </c>
      <c r="I81" s="29">
        <f t="shared" si="18"/>
        <v>100564.37199999999</v>
      </c>
      <c r="J81" s="29">
        <f t="shared" si="18"/>
        <v>124964.98399999998</v>
      </c>
      <c r="K81" s="29">
        <f t="shared" si="18"/>
        <v>135261.19600000003</v>
      </c>
      <c r="L81" s="29">
        <f t="shared" si="18"/>
        <v>139492.516</v>
      </c>
      <c r="M81" s="29">
        <f t="shared" si="18"/>
        <v>140620.86800000002</v>
      </c>
      <c r="N81" s="30">
        <f t="shared" si="18"/>
        <v>141044</v>
      </c>
      <c r="O81" s="53">
        <f>N81-I81</f>
        <v>40479.62800000001</v>
      </c>
      <c r="Q81" s="36"/>
      <c r="R81" s="37"/>
    </row>
    <row r="82" spans="2:18" ht="13.5">
      <c r="B82" s="40"/>
      <c r="C82" s="7" t="s">
        <v>37</v>
      </c>
      <c r="D82" s="24">
        <f t="shared" si="6"/>
        <v>165127</v>
      </c>
      <c r="E82" s="8">
        <f t="shared" si="6"/>
        <v>3.3</v>
      </c>
      <c r="F82" s="29">
        <f aca="true" t="shared" si="19" ref="F82:N82">F17*$D17/100</f>
        <v>15852.192</v>
      </c>
      <c r="G82" s="29">
        <f t="shared" si="19"/>
        <v>39795.607</v>
      </c>
      <c r="H82" s="29">
        <f t="shared" si="19"/>
        <v>71995.372</v>
      </c>
      <c r="I82" s="29">
        <f t="shared" si="19"/>
        <v>114598.138</v>
      </c>
      <c r="J82" s="29">
        <f t="shared" si="19"/>
        <v>145642.014</v>
      </c>
      <c r="K82" s="29">
        <f t="shared" si="19"/>
        <v>158026.539</v>
      </c>
      <c r="L82" s="29">
        <f t="shared" si="19"/>
        <v>162980.34900000002</v>
      </c>
      <c r="M82" s="29">
        <f t="shared" si="19"/>
        <v>164631.619</v>
      </c>
      <c r="N82" s="30">
        <f t="shared" si="19"/>
        <v>165127</v>
      </c>
      <c r="O82" s="53">
        <f>N82-I82</f>
        <v>50528.861999999994</v>
      </c>
      <c r="Q82" s="36"/>
      <c r="R82" s="37"/>
    </row>
    <row r="83" spans="3:21" ht="13.5">
      <c r="C83" s="13"/>
      <c r="D83" s="14"/>
      <c r="E83" s="15"/>
      <c r="F83" s="89" t="s">
        <v>6</v>
      </c>
      <c r="G83" s="89" t="s">
        <v>7</v>
      </c>
      <c r="H83" s="89" t="s">
        <v>8</v>
      </c>
      <c r="I83" s="90" t="s">
        <v>9</v>
      </c>
      <c r="J83" s="89" t="s">
        <v>10</v>
      </c>
      <c r="K83" s="89" t="s">
        <v>11</v>
      </c>
      <c r="L83" s="89" t="s">
        <v>12</v>
      </c>
      <c r="M83" s="89" t="s">
        <v>13</v>
      </c>
      <c r="N83" s="91" t="s">
        <v>14</v>
      </c>
      <c r="O83" s="68">
        <f>O82/O71</f>
        <v>0.33762723823819824</v>
      </c>
      <c r="Q83" s="36"/>
      <c r="R83" s="37"/>
      <c r="T83" s="38"/>
      <c r="U83" s="36"/>
    </row>
    <row r="84" spans="2:19" ht="13.5">
      <c r="B84" s="32" t="s">
        <v>17</v>
      </c>
      <c r="C84" s="17" t="s">
        <v>22</v>
      </c>
      <c r="D84" s="22">
        <f aca="true" t="shared" si="20" ref="D84:E95">D19</f>
        <v>122053</v>
      </c>
      <c r="E84" s="18">
        <f t="shared" si="20"/>
        <v>2.4</v>
      </c>
      <c r="F84" s="25">
        <f>F19*$D19/100</f>
        <v>8909.869</v>
      </c>
      <c r="G84" s="25">
        <f aca="true" t="shared" si="21" ref="G84:N84">G19*$D19/100</f>
        <v>22213.646</v>
      </c>
      <c r="H84" s="25">
        <f t="shared" si="21"/>
        <v>40155.437</v>
      </c>
      <c r="I84" s="25">
        <f t="shared" si="21"/>
        <v>70058.422</v>
      </c>
      <c r="J84" s="25">
        <f t="shared" si="21"/>
        <v>92760.28</v>
      </c>
      <c r="K84" s="25">
        <f t="shared" si="21"/>
        <v>107772.799</v>
      </c>
      <c r="L84" s="25">
        <f t="shared" si="21"/>
        <v>117048.827</v>
      </c>
      <c r="M84" s="25">
        <f t="shared" si="21"/>
        <v>121442.735</v>
      </c>
      <c r="N84" s="26">
        <f t="shared" si="21"/>
        <v>122053</v>
      </c>
      <c r="O84" s="54">
        <f>N84-I84</f>
        <v>51994.577999999994</v>
      </c>
      <c r="Q84" s="36"/>
      <c r="R84" s="37"/>
      <c r="S84" s="36"/>
    </row>
    <row r="85" spans="2:15" ht="13.5">
      <c r="B85" s="20"/>
      <c r="C85" s="4" t="s">
        <v>19</v>
      </c>
      <c r="D85" s="23">
        <f t="shared" si="20"/>
        <v>121679</v>
      </c>
      <c r="E85" s="5">
        <f t="shared" si="20"/>
        <v>2.3</v>
      </c>
      <c r="F85" s="27">
        <f aca="true" t="shared" si="22" ref="F85:N85">F20*$D20/100</f>
        <v>7179.061000000001</v>
      </c>
      <c r="G85" s="27">
        <f t="shared" si="22"/>
        <v>20442.072</v>
      </c>
      <c r="H85" s="27">
        <f t="shared" si="22"/>
        <v>36382.02099999999</v>
      </c>
      <c r="I85" s="27">
        <f t="shared" si="22"/>
        <v>66558.413</v>
      </c>
      <c r="J85" s="27">
        <f t="shared" si="22"/>
        <v>93327.793</v>
      </c>
      <c r="K85" s="27">
        <f t="shared" si="22"/>
        <v>107929.273</v>
      </c>
      <c r="L85" s="27">
        <f t="shared" si="22"/>
        <v>116325.12399999998</v>
      </c>
      <c r="M85" s="27">
        <f t="shared" si="22"/>
        <v>120340.53100000002</v>
      </c>
      <c r="N85" s="28">
        <f t="shared" si="22"/>
        <v>121679</v>
      </c>
      <c r="O85" s="54">
        <f aca="true" t="shared" si="23" ref="O85:O95">N85-I85</f>
        <v>55120.587</v>
      </c>
    </row>
    <row r="86" spans="2:18" ht="13.5">
      <c r="B86" s="20"/>
      <c r="C86" s="4" t="s">
        <v>16</v>
      </c>
      <c r="D86" s="23">
        <f t="shared" si="20"/>
        <v>118014</v>
      </c>
      <c r="E86" s="5">
        <f t="shared" si="20"/>
        <v>2.2</v>
      </c>
      <c r="F86" s="27">
        <f aca="true" t="shared" si="24" ref="F86:N86">F21*$D21/100</f>
        <v>7552.896000000001</v>
      </c>
      <c r="G86" s="27">
        <f t="shared" si="24"/>
        <v>20416.422000000002</v>
      </c>
      <c r="H86" s="27">
        <f t="shared" si="24"/>
        <v>39062.634000000005</v>
      </c>
      <c r="I86" s="27">
        <f t="shared" si="24"/>
        <v>69510.246</v>
      </c>
      <c r="J86" s="27">
        <f t="shared" si="24"/>
        <v>90516.73800000001</v>
      </c>
      <c r="K86" s="27">
        <f t="shared" si="24"/>
        <v>103498.278</v>
      </c>
      <c r="L86" s="27">
        <f t="shared" si="24"/>
        <v>111995.28600000002</v>
      </c>
      <c r="M86" s="27">
        <f t="shared" si="24"/>
        <v>116715.84600000002</v>
      </c>
      <c r="N86" s="28">
        <f t="shared" si="24"/>
        <v>118014</v>
      </c>
      <c r="O86" s="54">
        <f t="shared" si="23"/>
        <v>48503.754</v>
      </c>
      <c r="Q86" s="36"/>
      <c r="R86" s="65"/>
    </row>
    <row r="87" spans="2:18" ht="13.5">
      <c r="B87" s="20"/>
      <c r="C87" s="4" t="s">
        <v>2</v>
      </c>
      <c r="D87" s="23">
        <f t="shared" si="20"/>
        <v>101466</v>
      </c>
      <c r="E87" s="5">
        <f t="shared" si="20"/>
        <v>1.9</v>
      </c>
      <c r="F87" s="27">
        <f aca="true" t="shared" si="25" ref="F87:N87">F22*$D22/100</f>
        <v>7812.8820000000005</v>
      </c>
      <c r="G87" s="27">
        <f t="shared" si="25"/>
        <v>21206.394</v>
      </c>
      <c r="H87" s="27">
        <f t="shared" si="25"/>
        <v>39267.342000000004</v>
      </c>
      <c r="I87" s="27">
        <f t="shared" si="25"/>
        <v>67069.026</v>
      </c>
      <c r="J87" s="27">
        <f t="shared" si="25"/>
        <v>84622.644</v>
      </c>
      <c r="K87" s="27">
        <f t="shared" si="25"/>
        <v>93551.65200000002</v>
      </c>
      <c r="L87" s="27">
        <f t="shared" si="25"/>
        <v>98422.02</v>
      </c>
      <c r="M87" s="27">
        <f t="shared" si="25"/>
        <v>100755.73799999998</v>
      </c>
      <c r="N87" s="28">
        <f t="shared" si="25"/>
        <v>101466</v>
      </c>
      <c r="O87" s="54">
        <f t="shared" si="23"/>
        <v>34396.974</v>
      </c>
      <c r="Q87" s="36"/>
      <c r="R87" s="37"/>
    </row>
    <row r="88" spans="2:18" ht="13.5">
      <c r="B88" s="51"/>
      <c r="C88" s="4" t="s">
        <v>1</v>
      </c>
      <c r="D88" s="23">
        <f t="shared" si="20"/>
        <v>86680</v>
      </c>
      <c r="E88" s="5">
        <f t="shared" si="20"/>
        <v>1.7</v>
      </c>
      <c r="F88" s="27">
        <f aca="true" t="shared" si="26" ref="F88:N88">F23*$D23/100</f>
        <v>7194.440000000001</v>
      </c>
      <c r="G88" s="27">
        <f t="shared" si="26"/>
        <v>19069.6</v>
      </c>
      <c r="H88" s="27">
        <f t="shared" si="26"/>
        <v>35192.08</v>
      </c>
      <c r="I88" s="27">
        <f t="shared" si="26"/>
        <v>59635.84</v>
      </c>
      <c r="J88" s="27">
        <f t="shared" si="26"/>
        <v>74198.07999999999</v>
      </c>
      <c r="K88" s="27">
        <f t="shared" si="26"/>
        <v>81045.8</v>
      </c>
      <c r="L88" s="27">
        <f t="shared" si="26"/>
        <v>84599.68</v>
      </c>
      <c r="M88" s="27">
        <f t="shared" si="26"/>
        <v>86246.6</v>
      </c>
      <c r="N88" s="28">
        <f t="shared" si="26"/>
        <v>86680</v>
      </c>
      <c r="O88" s="54">
        <f t="shared" si="23"/>
        <v>27044.160000000003</v>
      </c>
      <c r="Q88" s="36"/>
      <c r="R88" s="37"/>
    </row>
    <row r="89" spans="2:18" ht="13.5">
      <c r="B89" s="51"/>
      <c r="C89" s="4" t="s">
        <v>23</v>
      </c>
      <c r="D89" s="23">
        <f t="shared" si="20"/>
        <v>77671</v>
      </c>
      <c r="E89" s="5">
        <f t="shared" si="20"/>
        <v>1.5</v>
      </c>
      <c r="F89" s="27">
        <f aca="true" t="shared" si="27" ref="F89:N89">F24*$D24/100</f>
        <v>6835.048000000001</v>
      </c>
      <c r="G89" s="27">
        <f t="shared" si="27"/>
        <v>18097.343</v>
      </c>
      <c r="H89" s="27">
        <f t="shared" si="27"/>
        <v>33476.201</v>
      </c>
      <c r="I89" s="27">
        <f t="shared" si="27"/>
        <v>55146.41</v>
      </c>
      <c r="J89" s="27">
        <f t="shared" si="27"/>
        <v>67651.44099999999</v>
      </c>
      <c r="K89" s="27">
        <f t="shared" si="27"/>
        <v>73321.424</v>
      </c>
      <c r="L89" s="27">
        <f t="shared" si="27"/>
        <v>76117.58</v>
      </c>
      <c r="M89" s="27">
        <f t="shared" si="27"/>
        <v>77437.98700000001</v>
      </c>
      <c r="N89" s="28">
        <f t="shared" si="27"/>
        <v>77671</v>
      </c>
      <c r="O89" s="54">
        <f t="shared" si="23"/>
        <v>22524.589999999997</v>
      </c>
      <c r="Q89" s="36"/>
      <c r="R89" s="37"/>
    </row>
    <row r="90" spans="2:18" ht="13.5">
      <c r="B90" s="51"/>
      <c r="C90" s="4" t="s">
        <v>24</v>
      </c>
      <c r="D90" s="23">
        <f t="shared" si="20"/>
        <v>73318</v>
      </c>
      <c r="E90" s="5">
        <f t="shared" si="20"/>
        <v>1.4</v>
      </c>
      <c r="F90" s="27">
        <f aca="true" t="shared" si="28" ref="F90:N90">F25*$D25/100</f>
        <v>6671.937999999999</v>
      </c>
      <c r="G90" s="27">
        <f t="shared" si="28"/>
        <v>17596.32</v>
      </c>
      <c r="H90" s="27">
        <f t="shared" si="28"/>
        <v>32259.92</v>
      </c>
      <c r="I90" s="27">
        <f t="shared" si="28"/>
        <v>52569.00600000001</v>
      </c>
      <c r="J90" s="27">
        <f t="shared" si="28"/>
        <v>64593.157999999996</v>
      </c>
      <c r="K90" s="27">
        <f t="shared" si="28"/>
        <v>69578.782</v>
      </c>
      <c r="L90" s="27">
        <f t="shared" si="28"/>
        <v>71998.27600000001</v>
      </c>
      <c r="M90" s="27">
        <f t="shared" si="28"/>
        <v>73098.046</v>
      </c>
      <c r="N90" s="28">
        <f t="shared" si="28"/>
        <v>73318</v>
      </c>
      <c r="O90" s="54">
        <f t="shared" si="23"/>
        <v>20748.99399999999</v>
      </c>
      <c r="Q90" s="36"/>
      <c r="R90" s="37"/>
    </row>
    <row r="91" spans="2:20" ht="13.5">
      <c r="B91" s="51"/>
      <c r="C91" s="4" t="s">
        <v>31</v>
      </c>
      <c r="D91" s="23">
        <f t="shared" si="20"/>
        <v>70195</v>
      </c>
      <c r="E91" s="5">
        <f t="shared" si="20"/>
        <v>1.4</v>
      </c>
      <c r="F91" s="27">
        <f aca="true" t="shared" si="29" ref="F91:N91">F26*$D26/100</f>
        <v>6387.745</v>
      </c>
      <c r="G91" s="27">
        <f t="shared" si="29"/>
        <v>17338.165</v>
      </c>
      <c r="H91" s="27">
        <f t="shared" si="29"/>
        <v>32079.115</v>
      </c>
      <c r="I91" s="27">
        <f t="shared" si="29"/>
        <v>51733.715</v>
      </c>
      <c r="J91" s="27">
        <f t="shared" si="29"/>
        <v>62543.745</v>
      </c>
      <c r="K91" s="27">
        <f t="shared" si="29"/>
        <v>67036.225</v>
      </c>
      <c r="L91" s="27">
        <f t="shared" si="29"/>
        <v>69071.88</v>
      </c>
      <c r="M91" s="27">
        <f t="shared" si="29"/>
        <v>69984.415</v>
      </c>
      <c r="N91" s="28">
        <f t="shared" si="29"/>
        <v>70195</v>
      </c>
      <c r="O91" s="54">
        <f t="shared" si="23"/>
        <v>18461.285000000003</v>
      </c>
      <c r="Q91" s="36"/>
      <c r="R91" s="37"/>
      <c r="T91" s="38"/>
    </row>
    <row r="92" spans="2:19" ht="13.5">
      <c r="B92" s="85"/>
      <c r="C92" s="76" t="s">
        <v>32</v>
      </c>
      <c r="D92" s="77">
        <f t="shared" si="20"/>
        <v>67084</v>
      </c>
      <c r="E92" s="78">
        <f t="shared" si="20"/>
        <v>1.4</v>
      </c>
      <c r="F92" s="86">
        <f aca="true" t="shared" si="30" ref="F92:N92">F27*$D27/100</f>
        <v>6305.896</v>
      </c>
      <c r="G92" s="86">
        <f t="shared" si="30"/>
        <v>16972.252</v>
      </c>
      <c r="H92" s="86">
        <f t="shared" si="30"/>
        <v>31126.976000000002</v>
      </c>
      <c r="I92" s="86">
        <f t="shared" si="30"/>
        <v>50313</v>
      </c>
      <c r="J92" s="86">
        <f t="shared" si="30"/>
        <v>60845.187999999995</v>
      </c>
      <c r="K92" s="86">
        <f t="shared" si="30"/>
        <v>64668.976</v>
      </c>
      <c r="L92" s="86">
        <f t="shared" si="30"/>
        <v>66278.992</v>
      </c>
      <c r="M92" s="86">
        <f t="shared" si="30"/>
        <v>66949.832</v>
      </c>
      <c r="N92" s="87">
        <f t="shared" si="30"/>
        <v>67084</v>
      </c>
      <c r="O92" s="53">
        <f>N92-I92</f>
        <v>16771</v>
      </c>
      <c r="Q92" s="36"/>
      <c r="R92" s="37"/>
      <c r="S92" s="36"/>
    </row>
    <row r="93" spans="2:15" ht="13.5">
      <c r="B93" s="88"/>
      <c r="C93" s="17" t="s">
        <v>36</v>
      </c>
      <c r="D93" s="22">
        <f t="shared" si="20"/>
        <v>58382</v>
      </c>
      <c r="E93" s="18">
        <f t="shared" si="20"/>
        <v>1.2</v>
      </c>
      <c r="F93" s="25">
        <f aca="true" t="shared" si="31" ref="F93:N93">F28*$D28/100</f>
        <v>5195.9980000000005</v>
      </c>
      <c r="G93" s="25">
        <f t="shared" si="31"/>
        <v>14653.882000000001</v>
      </c>
      <c r="H93" s="25">
        <f t="shared" si="31"/>
        <v>29015.854000000003</v>
      </c>
      <c r="I93" s="25">
        <f t="shared" si="31"/>
        <v>44195.174000000006</v>
      </c>
      <c r="J93" s="25">
        <f t="shared" si="31"/>
        <v>52835.71</v>
      </c>
      <c r="K93" s="25">
        <f t="shared" si="31"/>
        <v>56338.63</v>
      </c>
      <c r="L93" s="25">
        <f t="shared" si="31"/>
        <v>57681.416</v>
      </c>
      <c r="M93" s="25">
        <f t="shared" si="31"/>
        <v>58148.471999999994</v>
      </c>
      <c r="N93" s="26">
        <f t="shared" si="31"/>
        <v>58382</v>
      </c>
      <c r="O93" s="53">
        <f>N93-I93</f>
        <v>14186.825999999994</v>
      </c>
    </row>
    <row r="94" spans="2:15" ht="13.5">
      <c r="B94" s="40"/>
      <c r="C94" s="7" t="s">
        <v>38</v>
      </c>
      <c r="D94" s="24">
        <f t="shared" si="20"/>
        <v>55083</v>
      </c>
      <c r="E94" s="8">
        <f t="shared" si="20"/>
        <v>1.2</v>
      </c>
      <c r="F94" s="29">
        <f aca="true" t="shared" si="32" ref="F94:N94">F29*$D29/100</f>
        <v>5122.719</v>
      </c>
      <c r="G94" s="29">
        <f t="shared" si="32"/>
        <v>13880.916</v>
      </c>
      <c r="H94" s="29">
        <f t="shared" si="32"/>
        <v>26770.338000000003</v>
      </c>
      <c r="I94" s="29">
        <f t="shared" si="32"/>
        <v>41532.582</v>
      </c>
      <c r="J94" s="29">
        <f t="shared" si="32"/>
        <v>50070.447</v>
      </c>
      <c r="K94" s="29">
        <f t="shared" si="32"/>
        <v>53375.427</v>
      </c>
      <c r="L94" s="29">
        <f t="shared" si="32"/>
        <v>54587.253</v>
      </c>
      <c r="M94" s="29">
        <f t="shared" si="32"/>
        <v>54972.833999999995</v>
      </c>
      <c r="N94" s="30">
        <f t="shared" si="32"/>
        <v>55083</v>
      </c>
      <c r="O94" s="53">
        <f>N94-I94</f>
        <v>13550.417999999998</v>
      </c>
    </row>
    <row r="95" spans="2:15" ht="13.5">
      <c r="B95" s="40"/>
      <c r="C95" s="7" t="s">
        <v>37</v>
      </c>
      <c r="D95" s="24">
        <f t="shared" si="20"/>
        <v>60649</v>
      </c>
      <c r="E95" s="8">
        <f t="shared" si="20"/>
        <v>1.2</v>
      </c>
      <c r="F95" s="29">
        <f aca="true" t="shared" si="33" ref="F95:N95">F30*$D30/100</f>
        <v>5458.41</v>
      </c>
      <c r="G95" s="29">
        <f t="shared" si="33"/>
        <v>14434.462</v>
      </c>
      <c r="H95" s="29">
        <f t="shared" si="33"/>
        <v>28505.03</v>
      </c>
      <c r="I95" s="29">
        <f t="shared" si="33"/>
        <v>45244.153999999995</v>
      </c>
      <c r="J95" s="29">
        <f t="shared" si="33"/>
        <v>55251.238999999994</v>
      </c>
      <c r="K95" s="29">
        <f t="shared" si="33"/>
        <v>58829.53</v>
      </c>
      <c r="L95" s="29">
        <f t="shared" si="33"/>
        <v>60103.15899999999</v>
      </c>
      <c r="M95" s="29">
        <f t="shared" si="33"/>
        <v>60527.702000000005</v>
      </c>
      <c r="N95" s="30">
        <f t="shared" si="33"/>
        <v>60649</v>
      </c>
      <c r="O95" s="53">
        <f t="shared" si="23"/>
        <v>15404.846000000005</v>
      </c>
    </row>
    <row r="96" spans="3:15" ht="13.5">
      <c r="C96" s="21"/>
      <c r="D96" s="14"/>
      <c r="E96" s="15"/>
      <c r="F96" s="89" t="s">
        <v>6</v>
      </c>
      <c r="G96" s="89" t="s">
        <v>7</v>
      </c>
      <c r="H96" s="89" t="s">
        <v>8</v>
      </c>
      <c r="I96" s="90" t="s">
        <v>9</v>
      </c>
      <c r="J96" s="89" t="s">
        <v>10</v>
      </c>
      <c r="K96" s="89" t="s">
        <v>11</v>
      </c>
      <c r="L96" s="89" t="s">
        <v>12</v>
      </c>
      <c r="M96" s="89" t="s">
        <v>13</v>
      </c>
      <c r="N96" s="91" t="s">
        <v>14</v>
      </c>
      <c r="O96" s="56"/>
    </row>
    <row r="97" spans="2:15" ht="13.5">
      <c r="B97" s="32" t="s">
        <v>18</v>
      </c>
      <c r="C97" s="17" t="s">
        <v>22</v>
      </c>
      <c r="D97" s="22">
        <f aca="true" t="shared" si="34" ref="D97:E108">D32</f>
        <v>54050</v>
      </c>
      <c r="E97" s="18">
        <f t="shared" si="34"/>
        <v>1</v>
      </c>
      <c r="F97" s="25">
        <f>F32*$D32/100</f>
        <v>6323.85</v>
      </c>
      <c r="G97" s="25">
        <f aca="true" t="shared" si="35" ref="G97:N97">G32*$D32/100</f>
        <v>13566.55</v>
      </c>
      <c r="H97" s="25">
        <f t="shared" si="35"/>
        <v>21241.65</v>
      </c>
      <c r="I97" s="25">
        <f t="shared" si="35"/>
        <v>32213.8</v>
      </c>
      <c r="J97" s="25">
        <f t="shared" si="35"/>
        <v>41023.950000000004</v>
      </c>
      <c r="K97" s="25">
        <f t="shared" si="35"/>
        <v>47023.5</v>
      </c>
      <c r="L97" s="25">
        <f t="shared" si="35"/>
        <v>51077.25</v>
      </c>
      <c r="M97" s="25">
        <f t="shared" si="35"/>
        <v>53563.55</v>
      </c>
      <c r="N97" s="26">
        <f t="shared" si="35"/>
        <v>54050</v>
      </c>
      <c r="O97" s="54">
        <f>N97-I97</f>
        <v>21836.2</v>
      </c>
    </row>
    <row r="98" spans="2:15" ht="13.5">
      <c r="B98" s="20"/>
      <c r="C98" s="4" t="s">
        <v>19</v>
      </c>
      <c r="D98" s="23">
        <f t="shared" si="34"/>
        <v>56790</v>
      </c>
      <c r="E98" s="5">
        <f t="shared" si="34"/>
        <v>1.1</v>
      </c>
      <c r="F98" s="27">
        <f aca="true" t="shared" si="36" ref="F98:N98">F33*$D33/100</f>
        <v>5849.37</v>
      </c>
      <c r="G98" s="27">
        <f t="shared" si="36"/>
        <v>14140.71</v>
      </c>
      <c r="H98" s="27">
        <f t="shared" si="36"/>
        <v>21920.94</v>
      </c>
      <c r="I98" s="27">
        <f t="shared" si="36"/>
        <v>32938.2</v>
      </c>
      <c r="J98" s="27">
        <f t="shared" si="36"/>
        <v>42535.71</v>
      </c>
      <c r="K98" s="27">
        <f t="shared" si="36"/>
        <v>48669.03</v>
      </c>
      <c r="L98" s="27">
        <f t="shared" si="36"/>
        <v>52985.07</v>
      </c>
      <c r="M98" s="27">
        <f t="shared" si="36"/>
        <v>55767.78</v>
      </c>
      <c r="N98" s="28">
        <f t="shared" si="36"/>
        <v>56790</v>
      </c>
      <c r="O98" s="54">
        <f aca="true" t="shared" si="37" ref="O98:O108">N98-I98</f>
        <v>23851.800000000003</v>
      </c>
    </row>
    <row r="99" spans="2:15" ht="13.5">
      <c r="B99" s="20"/>
      <c r="C99" s="4" t="s">
        <v>16</v>
      </c>
      <c r="D99" s="23">
        <f t="shared" si="34"/>
        <v>59588</v>
      </c>
      <c r="E99" s="5">
        <f t="shared" si="34"/>
        <v>1.1</v>
      </c>
      <c r="F99" s="27">
        <f aca="true" t="shared" si="38" ref="F99:N99">F34*$D34/100</f>
        <v>7508.088</v>
      </c>
      <c r="G99" s="27">
        <f t="shared" si="38"/>
        <v>15731.232</v>
      </c>
      <c r="H99" s="27">
        <f t="shared" si="38"/>
        <v>24609.843999999997</v>
      </c>
      <c r="I99" s="27">
        <f t="shared" si="38"/>
        <v>36289.092</v>
      </c>
      <c r="J99" s="27">
        <f t="shared" si="38"/>
        <v>45823.172</v>
      </c>
      <c r="K99" s="27">
        <f t="shared" si="38"/>
        <v>52020.32399999999</v>
      </c>
      <c r="L99" s="27">
        <f t="shared" si="38"/>
        <v>56251.072</v>
      </c>
      <c r="M99" s="27">
        <f t="shared" si="38"/>
        <v>58872.943999999996</v>
      </c>
      <c r="N99" s="28">
        <f t="shared" si="38"/>
        <v>59588</v>
      </c>
      <c r="O99" s="54">
        <f t="shared" si="37"/>
        <v>23298.908000000003</v>
      </c>
    </row>
    <row r="100" spans="2:15" ht="13.5">
      <c r="B100" s="20"/>
      <c r="C100" s="4" t="s">
        <v>2</v>
      </c>
      <c r="D100" s="23">
        <f t="shared" si="34"/>
        <v>57731</v>
      </c>
      <c r="E100" s="5">
        <f t="shared" si="34"/>
        <v>1.1</v>
      </c>
      <c r="F100" s="27">
        <f aca="true" t="shared" si="39" ref="F100:N100">F35*$D35/100</f>
        <v>8082.34</v>
      </c>
      <c r="G100" s="27">
        <f t="shared" si="39"/>
        <v>16684.259</v>
      </c>
      <c r="H100" s="27">
        <f t="shared" si="39"/>
        <v>26036.681</v>
      </c>
      <c r="I100" s="27">
        <f t="shared" si="39"/>
        <v>37582.880999999994</v>
      </c>
      <c r="J100" s="27">
        <f t="shared" si="39"/>
        <v>46588.917</v>
      </c>
      <c r="K100" s="27">
        <f t="shared" si="39"/>
        <v>52131.093</v>
      </c>
      <c r="L100" s="27">
        <f t="shared" si="39"/>
        <v>55537.222</v>
      </c>
      <c r="M100" s="27">
        <f t="shared" si="39"/>
        <v>57326.883</v>
      </c>
      <c r="N100" s="28">
        <f t="shared" si="39"/>
        <v>57731</v>
      </c>
      <c r="O100" s="54">
        <f t="shared" si="37"/>
        <v>20148.119000000006</v>
      </c>
    </row>
    <row r="101" spans="2:15" ht="13.5">
      <c r="B101" s="51"/>
      <c r="C101" s="4" t="s">
        <v>1</v>
      </c>
      <c r="D101" s="23">
        <f t="shared" si="34"/>
        <v>57561</v>
      </c>
      <c r="E101" s="5">
        <f t="shared" si="34"/>
        <v>1.1</v>
      </c>
      <c r="F101" s="27">
        <f aca="true" t="shared" si="40" ref="F101:N101">F36*$D36/100</f>
        <v>8519.028</v>
      </c>
      <c r="G101" s="27">
        <f t="shared" si="40"/>
        <v>17843.91</v>
      </c>
      <c r="H101" s="27">
        <f t="shared" si="40"/>
        <v>27456.597</v>
      </c>
      <c r="I101" s="27">
        <f t="shared" si="40"/>
        <v>39486.846</v>
      </c>
      <c r="J101" s="27">
        <f t="shared" si="40"/>
        <v>48466.362</v>
      </c>
      <c r="K101" s="27">
        <f t="shared" si="40"/>
        <v>53359.047</v>
      </c>
      <c r="L101" s="27">
        <f t="shared" si="40"/>
        <v>55949.292</v>
      </c>
      <c r="M101" s="27">
        <f t="shared" si="40"/>
        <v>57215.634000000005</v>
      </c>
      <c r="N101" s="28">
        <f t="shared" si="40"/>
        <v>57561</v>
      </c>
      <c r="O101" s="54">
        <f t="shared" si="37"/>
        <v>18074.154000000002</v>
      </c>
    </row>
    <row r="102" spans="2:15" ht="13.5">
      <c r="B102" s="51"/>
      <c r="C102" s="4" t="s">
        <v>23</v>
      </c>
      <c r="D102" s="23">
        <f t="shared" si="34"/>
        <v>59121</v>
      </c>
      <c r="E102" s="5">
        <f t="shared" si="34"/>
        <v>1.1</v>
      </c>
      <c r="F102" s="27">
        <f aca="true" t="shared" si="41" ref="F102:N102">F37*$D37/100</f>
        <v>9577.601999999999</v>
      </c>
      <c r="G102" s="27">
        <f t="shared" si="41"/>
        <v>19391.688</v>
      </c>
      <c r="H102" s="27">
        <f t="shared" si="41"/>
        <v>29205.773999999998</v>
      </c>
      <c r="I102" s="27">
        <f t="shared" si="41"/>
        <v>41443.820999999996</v>
      </c>
      <c r="J102" s="27">
        <f t="shared" si="41"/>
        <v>50548.455</v>
      </c>
      <c r="K102" s="27">
        <f t="shared" si="41"/>
        <v>55278.135</v>
      </c>
      <c r="L102" s="27">
        <f t="shared" si="41"/>
        <v>57702.096</v>
      </c>
      <c r="M102" s="27">
        <f t="shared" si="41"/>
        <v>58825.395</v>
      </c>
      <c r="N102" s="28">
        <f t="shared" si="41"/>
        <v>59121</v>
      </c>
      <c r="O102" s="54">
        <f t="shared" si="37"/>
        <v>17677.179000000004</v>
      </c>
    </row>
    <row r="103" spans="2:15" ht="13.5">
      <c r="B103" s="51"/>
      <c r="C103" s="4" t="s">
        <v>24</v>
      </c>
      <c r="D103" s="23">
        <f t="shared" si="34"/>
        <v>62015</v>
      </c>
      <c r="E103" s="5">
        <f t="shared" si="34"/>
        <v>1.2</v>
      </c>
      <c r="F103" s="27">
        <f aca="true" t="shared" si="42" ref="F103:N103">F38*$D38/100</f>
        <v>10170.46</v>
      </c>
      <c r="G103" s="27">
        <f t="shared" si="42"/>
        <v>20961.069999999996</v>
      </c>
      <c r="H103" s="27">
        <f t="shared" si="42"/>
        <v>31441.605</v>
      </c>
      <c r="I103" s="27">
        <f t="shared" si="42"/>
        <v>44526.77</v>
      </c>
      <c r="J103" s="27">
        <f t="shared" si="42"/>
        <v>53953.05</v>
      </c>
      <c r="K103" s="27">
        <f t="shared" si="42"/>
        <v>58480.145</v>
      </c>
      <c r="L103" s="27">
        <f t="shared" si="42"/>
        <v>60774.7</v>
      </c>
      <c r="M103" s="27">
        <f t="shared" si="42"/>
        <v>61766.94</v>
      </c>
      <c r="N103" s="28">
        <f t="shared" si="42"/>
        <v>62015</v>
      </c>
      <c r="O103" s="54">
        <f t="shared" si="37"/>
        <v>17488.230000000003</v>
      </c>
    </row>
    <row r="104" spans="2:15" ht="13.5">
      <c r="B104" s="51"/>
      <c r="C104" s="4" t="s">
        <v>31</v>
      </c>
      <c r="D104" s="23">
        <f t="shared" si="34"/>
        <v>62029</v>
      </c>
      <c r="E104" s="5">
        <f t="shared" si="34"/>
        <v>1.2</v>
      </c>
      <c r="F104" s="27">
        <f aca="true" t="shared" si="43" ref="F104:N104">F39*$D39/100</f>
        <v>9614.495</v>
      </c>
      <c r="G104" s="27">
        <f t="shared" si="43"/>
        <v>21213.918</v>
      </c>
      <c r="H104" s="27">
        <f t="shared" si="43"/>
        <v>32441.166999999998</v>
      </c>
      <c r="I104" s="27">
        <f t="shared" si="43"/>
        <v>45777.402</v>
      </c>
      <c r="J104" s="27">
        <f t="shared" si="43"/>
        <v>54895.665</v>
      </c>
      <c r="K104" s="27">
        <f t="shared" si="43"/>
        <v>58927.55</v>
      </c>
      <c r="L104" s="27">
        <f t="shared" si="43"/>
        <v>60912.477999999996</v>
      </c>
      <c r="M104" s="27">
        <f t="shared" si="43"/>
        <v>61780.88399999999</v>
      </c>
      <c r="N104" s="28">
        <f t="shared" si="43"/>
        <v>62029</v>
      </c>
      <c r="O104" s="54">
        <f t="shared" si="37"/>
        <v>16251.597999999998</v>
      </c>
    </row>
    <row r="105" spans="2:15" ht="13.5">
      <c r="B105" s="85"/>
      <c r="C105" s="76" t="s">
        <v>32</v>
      </c>
      <c r="D105" s="77">
        <f t="shared" si="34"/>
        <v>62580</v>
      </c>
      <c r="E105" s="78">
        <f t="shared" si="34"/>
        <v>1.3</v>
      </c>
      <c r="F105" s="86">
        <f aca="true" t="shared" si="44" ref="F105:N105">F40*$D40/100</f>
        <v>10200.54</v>
      </c>
      <c r="G105" s="86">
        <f t="shared" si="44"/>
        <v>21590.1</v>
      </c>
      <c r="H105" s="86">
        <f t="shared" si="44"/>
        <v>32979.66</v>
      </c>
      <c r="I105" s="86">
        <f t="shared" si="44"/>
        <v>46684.68</v>
      </c>
      <c r="J105" s="86">
        <f t="shared" si="44"/>
        <v>56134.26</v>
      </c>
      <c r="K105" s="86">
        <f t="shared" si="44"/>
        <v>60201.96</v>
      </c>
      <c r="L105" s="86">
        <f t="shared" si="44"/>
        <v>61829.04</v>
      </c>
      <c r="M105" s="86">
        <f t="shared" si="44"/>
        <v>62454.84</v>
      </c>
      <c r="N105" s="87">
        <f t="shared" si="44"/>
        <v>62580</v>
      </c>
      <c r="O105" s="53">
        <f>N105-I105</f>
        <v>15895.32</v>
      </c>
    </row>
    <row r="106" spans="2:15" ht="13.5">
      <c r="B106" s="88"/>
      <c r="C106" s="17" t="s">
        <v>36</v>
      </c>
      <c r="D106" s="22">
        <f t="shared" si="34"/>
        <v>60773</v>
      </c>
      <c r="E106" s="18">
        <f t="shared" si="34"/>
        <v>1.3</v>
      </c>
      <c r="F106" s="25">
        <f aca="true" t="shared" si="45" ref="F106:N106">F41*$D41/100</f>
        <v>8994.404</v>
      </c>
      <c r="G106" s="25">
        <f t="shared" si="45"/>
        <v>19933.543999999998</v>
      </c>
      <c r="H106" s="25">
        <f t="shared" si="45"/>
        <v>32270.463000000003</v>
      </c>
      <c r="I106" s="25">
        <f t="shared" si="45"/>
        <v>45093.566000000006</v>
      </c>
      <c r="J106" s="25">
        <f t="shared" si="45"/>
        <v>53419.467000000004</v>
      </c>
      <c r="K106" s="25">
        <f t="shared" si="45"/>
        <v>57612.804</v>
      </c>
      <c r="L106" s="25">
        <f t="shared" si="45"/>
        <v>59618.312999999995</v>
      </c>
      <c r="M106" s="25">
        <f t="shared" si="45"/>
        <v>60408.362</v>
      </c>
      <c r="N106" s="26">
        <f t="shared" si="45"/>
        <v>60773</v>
      </c>
      <c r="O106" s="53">
        <f>N106-I106</f>
        <v>15679.433999999994</v>
      </c>
    </row>
    <row r="107" spans="2:15" ht="13.5">
      <c r="B107" s="40"/>
      <c r="C107" s="7" t="s">
        <v>38</v>
      </c>
      <c r="D107" s="24">
        <f t="shared" si="34"/>
        <v>67791</v>
      </c>
      <c r="E107" s="8">
        <f t="shared" si="34"/>
        <v>1.4</v>
      </c>
      <c r="F107" s="29">
        <f aca="true" t="shared" si="46" ref="F107:N107">F42*$D42/100</f>
        <v>9829.695</v>
      </c>
      <c r="G107" s="29">
        <f t="shared" si="46"/>
        <v>21489.746999999996</v>
      </c>
      <c r="H107" s="29">
        <f t="shared" si="46"/>
        <v>35115.738</v>
      </c>
      <c r="I107" s="29">
        <f t="shared" si="46"/>
        <v>49690.803</v>
      </c>
      <c r="J107" s="29">
        <f t="shared" si="46"/>
        <v>60130.617</v>
      </c>
      <c r="K107" s="29">
        <f t="shared" si="46"/>
        <v>64672.614</v>
      </c>
      <c r="L107" s="29">
        <f t="shared" si="46"/>
        <v>66706.344</v>
      </c>
      <c r="M107" s="29">
        <f t="shared" si="46"/>
        <v>67519.836</v>
      </c>
      <c r="N107" s="30">
        <f t="shared" si="46"/>
        <v>67791</v>
      </c>
      <c r="O107" s="53">
        <f>N107-I107</f>
        <v>18100.197</v>
      </c>
    </row>
    <row r="108" spans="2:15" ht="13.5">
      <c r="B108" s="40"/>
      <c r="C108" s="7" t="s">
        <v>37</v>
      </c>
      <c r="D108" s="24">
        <f t="shared" si="34"/>
        <v>85954</v>
      </c>
      <c r="E108" s="8">
        <f t="shared" si="34"/>
        <v>1.7</v>
      </c>
      <c r="F108" s="29">
        <f aca="true" t="shared" si="47" ref="F108:N108">F43*$D43/100</f>
        <v>11002.112</v>
      </c>
      <c r="G108" s="29">
        <f t="shared" si="47"/>
        <v>25012.613999999998</v>
      </c>
      <c r="H108" s="29">
        <f t="shared" si="47"/>
        <v>41429.828</v>
      </c>
      <c r="I108" s="29">
        <f t="shared" si="47"/>
        <v>61199.248</v>
      </c>
      <c r="J108" s="29">
        <f t="shared" si="47"/>
        <v>75295.704</v>
      </c>
      <c r="K108" s="29">
        <f t="shared" si="47"/>
        <v>81484.392</v>
      </c>
      <c r="L108" s="29">
        <f t="shared" si="47"/>
        <v>84234.92</v>
      </c>
      <c r="M108" s="29">
        <f t="shared" si="47"/>
        <v>85352.32199999999</v>
      </c>
      <c r="N108" s="30">
        <f t="shared" si="47"/>
        <v>85954</v>
      </c>
      <c r="O108" s="53">
        <f t="shared" si="37"/>
        <v>24754.752</v>
      </c>
    </row>
    <row r="110" ht="13.5">
      <c r="I110" s="31" t="s">
        <v>27</v>
      </c>
    </row>
    <row r="111" spans="3:15" ht="18">
      <c r="C111" s="10"/>
      <c r="D111" s="11" t="s">
        <v>5</v>
      </c>
      <c r="E111" s="34" t="s">
        <v>26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  <c r="L111" s="11" t="s">
        <v>12</v>
      </c>
      <c r="M111" s="11" t="s">
        <v>13</v>
      </c>
      <c r="N111" s="12" t="s">
        <v>14</v>
      </c>
      <c r="O111" s="55" t="s">
        <v>34</v>
      </c>
    </row>
    <row r="112" spans="2:15" ht="13.5">
      <c r="B112" s="32" t="s">
        <v>0</v>
      </c>
      <c r="C112" s="17" t="s">
        <v>22</v>
      </c>
      <c r="D112" s="22">
        <f aca="true" t="shared" si="48" ref="D112:E119">D6</f>
        <v>315071</v>
      </c>
      <c r="E112" s="18">
        <f t="shared" si="48"/>
        <v>6.1</v>
      </c>
      <c r="F112" s="25">
        <f aca="true" t="shared" si="49" ref="F112:F123">F71</f>
        <v>22370.041</v>
      </c>
      <c r="G112" s="25">
        <f>G71-F71</f>
        <v>32767.384000000002</v>
      </c>
      <c r="H112" s="25">
        <f aca="true" t="shared" si="50" ref="H112:N112">H71-G71</f>
        <v>40959.229999999996</v>
      </c>
      <c r="I112" s="25">
        <f t="shared" si="50"/>
        <v>69315.62</v>
      </c>
      <c r="J112" s="25">
        <f t="shared" si="50"/>
        <v>58918.277</v>
      </c>
      <c r="K112" s="25">
        <f t="shared" si="50"/>
        <v>44109.93999999997</v>
      </c>
      <c r="L112" s="25">
        <f t="shared" si="50"/>
        <v>28986.532000000065</v>
      </c>
      <c r="M112" s="25">
        <f t="shared" si="50"/>
        <v>15123.407999999938</v>
      </c>
      <c r="N112" s="26">
        <f t="shared" si="50"/>
        <v>2520.5680000000284</v>
      </c>
      <c r="O112" s="53">
        <f>SUM(H112:N112)</f>
        <v>259933.57499999998</v>
      </c>
    </row>
    <row r="113" spans="2:15" ht="13.5">
      <c r="B113" s="20"/>
      <c r="C113" s="4" t="s">
        <v>19</v>
      </c>
      <c r="D113" s="23">
        <f t="shared" si="48"/>
        <v>308342</v>
      </c>
      <c r="E113" s="5">
        <f t="shared" si="48"/>
        <v>5.9</v>
      </c>
      <c r="F113" s="27">
        <f t="shared" si="49"/>
        <v>19425.546</v>
      </c>
      <c r="G113" s="27">
        <f>G72-F72</f>
        <v>32992.594</v>
      </c>
      <c r="H113" s="27">
        <f aca="true" t="shared" si="51" ref="H113:N116">H72-G72</f>
        <v>38234.407999999996</v>
      </c>
      <c r="I113" s="27">
        <f t="shared" si="51"/>
        <v>63210.11</v>
      </c>
      <c r="J113" s="27">
        <f t="shared" si="51"/>
        <v>62901.76799999998</v>
      </c>
      <c r="K113" s="27">
        <f t="shared" si="51"/>
        <v>43476.22200000004</v>
      </c>
      <c r="L113" s="27">
        <f t="shared" si="51"/>
        <v>28367.46399999995</v>
      </c>
      <c r="M113" s="27">
        <f t="shared" si="51"/>
        <v>15108.75800000003</v>
      </c>
      <c r="N113" s="28">
        <f t="shared" si="51"/>
        <v>4625.130000000005</v>
      </c>
      <c r="O113" s="53">
        <f aca="true" t="shared" si="52" ref="O113:O123">SUM(H113:N113)</f>
        <v>255923.86</v>
      </c>
    </row>
    <row r="114" spans="2:15" ht="13.5">
      <c r="B114" s="20"/>
      <c r="C114" s="4" t="s">
        <v>16</v>
      </c>
      <c r="D114" s="23">
        <f t="shared" si="48"/>
        <v>295970</v>
      </c>
      <c r="E114" s="5">
        <f t="shared" si="48"/>
        <v>5.5</v>
      </c>
      <c r="F114" s="27">
        <f t="shared" si="49"/>
        <v>21013.87</v>
      </c>
      <c r="G114" s="27">
        <f>G73-F73</f>
        <v>30484.91</v>
      </c>
      <c r="H114" s="27">
        <f t="shared" si="51"/>
        <v>41435.8</v>
      </c>
      <c r="I114" s="27">
        <f t="shared" si="51"/>
        <v>62153.7</v>
      </c>
      <c r="J114" s="27">
        <f t="shared" si="51"/>
        <v>54162.51000000001</v>
      </c>
      <c r="K114" s="27">
        <f t="shared" si="51"/>
        <v>39659.97999999998</v>
      </c>
      <c r="L114" s="27">
        <f t="shared" si="51"/>
        <v>27525.209999999992</v>
      </c>
      <c r="M114" s="27">
        <f t="shared" si="51"/>
        <v>15094.47000000003</v>
      </c>
      <c r="N114" s="28">
        <f t="shared" si="51"/>
        <v>4439.549999999988</v>
      </c>
      <c r="O114" s="53">
        <f t="shared" si="52"/>
        <v>244471.22</v>
      </c>
    </row>
    <row r="115" spans="2:15" ht="13.5">
      <c r="B115" s="20"/>
      <c r="C115" s="4" t="s">
        <v>2</v>
      </c>
      <c r="D115" s="23">
        <f t="shared" si="48"/>
        <v>251706</v>
      </c>
      <c r="E115" s="5">
        <f t="shared" si="48"/>
        <v>4.8</v>
      </c>
      <c r="F115" s="27">
        <f t="shared" si="49"/>
        <v>20891.598</v>
      </c>
      <c r="G115" s="27">
        <f>G74-F74</f>
        <v>29953.014</v>
      </c>
      <c r="H115" s="27">
        <f t="shared" si="51"/>
        <v>39769.548</v>
      </c>
      <c r="I115" s="27">
        <f t="shared" si="51"/>
        <v>58647.49799999999</v>
      </c>
      <c r="J115" s="27">
        <f t="shared" si="51"/>
        <v>45558.78600000002</v>
      </c>
      <c r="K115" s="27">
        <f t="shared" si="51"/>
        <v>28946.190000000002</v>
      </c>
      <c r="L115" s="27">
        <f t="shared" si="51"/>
        <v>17619.420000000013</v>
      </c>
      <c r="M115" s="27">
        <f t="shared" si="51"/>
        <v>8054.591999999946</v>
      </c>
      <c r="N115" s="28">
        <f t="shared" si="51"/>
        <v>2265.354000000021</v>
      </c>
      <c r="O115" s="53">
        <f t="shared" si="52"/>
        <v>200861.388</v>
      </c>
    </row>
    <row r="116" spans="2:15" ht="13.5">
      <c r="B116" s="51"/>
      <c r="C116" s="4" t="s">
        <v>1</v>
      </c>
      <c r="D116" s="23">
        <f t="shared" si="48"/>
        <v>216481</v>
      </c>
      <c r="E116" s="5">
        <f t="shared" si="48"/>
        <v>4.1</v>
      </c>
      <c r="F116" s="27">
        <f t="shared" si="49"/>
        <v>20349.214</v>
      </c>
      <c r="G116" s="27">
        <f>G75-F75</f>
        <v>27926.049</v>
      </c>
      <c r="H116" s="27">
        <f t="shared" si="51"/>
        <v>37884.174999999996</v>
      </c>
      <c r="I116" s="27">
        <f t="shared" si="51"/>
        <v>52604.883</v>
      </c>
      <c r="J116" s="27">
        <f t="shared" si="51"/>
        <v>38100.65599999999</v>
      </c>
      <c r="K116" s="27">
        <f t="shared" si="51"/>
        <v>21648.100000000006</v>
      </c>
      <c r="L116" s="27">
        <f t="shared" si="51"/>
        <v>11257.012000000046</v>
      </c>
      <c r="M116" s="27">
        <f t="shared" si="51"/>
        <v>5412.024999999994</v>
      </c>
      <c r="N116" s="28">
        <f t="shared" si="51"/>
        <v>1298.8859999999695</v>
      </c>
      <c r="O116" s="53">
        <f t="shared" si="52"/>
        <v>168205.737</v>
      </c>
    </row>
    <row r="117" spans="2:15" ht="13.5">
      <c r="B117" s="51"/>
      <c r="C117" s="4" t="s">
        <v>23</v>
      </c>
      <c r="D117" s="23">
        <f t="shared" si="48"/>
        <v>197774</v>
      </c>
      <c r="E117" s="5">
        <f t="shared" si="48"/>
        <v>3.7</v>
      </c>
      <c r="F117" s="27">
        <f t="shared" si="49"/>
        <v>19184.077999999998</v>
      </c>
      <c r="G117" s="27">
        <f aca="true" t="shared" si="53" ref="G117:N117">G76-F76</f>
        <v>25908.394000000004</v>
      </c>
      <c r="H117" s="27">
        <f t="shared" si="53"/>
        <v>36390.416000000005</v>
      </c>
      <c r="I117" s="27">
        <f t="shared" si="53"/>
        <v>49245.72599999998</v>
      </c>
      <c r="J117" s="27">
        <f t="shared" si="53"/>
        <v>34214.90200000002</v>
      </c>
      <c r="K117" s="27">
        <f t="shared" si="53"/>
        <v>18195.207999999984</v>
      </c>
      <c r="L117" s="27">
        <f t="shared" si="53"/>
        <v>9493.152000000031</v>
      </c>
      <c r="M117" s="27">
        <f t="shared" si="53"/>
        <v>4153.253999999986</v>
      </c>
      <c r="N117" s="28">
        <f t="shared" si="53"/>
        <v>988.8699999999953</v>
      </c>
      <c r="O117" s="53">
        <f t="shared" si="52"/>
        <v>152681.528</v>
      </c>
    </row>
    <row r="118" spans="2:15" ht="13.5">
      <c r="B118" s="51"/>
      <c r="C118" s="4" t="s">
        <v>24</v>
      </c>
      <c r="D118" s="23">
        <f t="shared" si="48"/>
        <v>184813</v>
      </c>
      <c r="E118" s="5">
        <f t="shared" si="48"/>
        <v>3.6</v>
      </c>
      <c r="F118" s="27">
        <f t="shared" si="49"/>
        <v>18666.113</v>
      </c>
      <c r="G118" s="27">
        <f aca="true" t="shared" si="54" ref="G118:N122">G77-F77</f>
        <v>26797.885</v>
      </c>
      <c r="H118" s="27">
        <f t="shared" si="54"/>
        <v>34375.218</v>
      </c>
      <c r="I118" s="27">
        <f t="shared" si="54"/>
        <v>45648.811000000016</v>
      </c>
      <c r="J118" s="27">
        <f t="shared" si="54"/>
        <v>32342.27500000001</v>
      </c>
      <c r="K118" s="27">
        <f t="shared" si="54"/>
        <v>16263.543999999994</v>
      </c>
      <c r="L118" s="27">
        <f t="shared" si="54"/>
        <v>7207.706999999995</v>
      </c>
      <c r="M118" s="27">
        <f t="shared" si="54"/>
        <v>2957.0080000000016</v>
      </c>
      <c r="N118" s="28">
        <f t="shared" si="54"/>
        <v>554.4389999999839</v>
      </c>
      <c r="O118" s="53">
        <f t="shared" si="52"/>
        <v>139349.00199999998</v>
      </c>
    </row>
    <row r="119" spans="2:15" ht="13.5">
      <c r="B119" s="51"/>
      <c r="C119" s="4" t="s">
        <v>31</v>
      </c>
      <c r="D119" s="23">
        <f t="shared" si="48"/>
        <v>173604</v>
      </c>
      <c r="E119" s="5">
        <f t="shared" si="48"/>
        <v>3.5</v>
      </c>
      <c r="F119" s="27">
        <f t="shared" si="49"/>
        <v>19270.043999999998</v>
      </c>
      <c r="G119" s="27">
        <f t="shared" si="54"/>
        <v>25693.391999999996</v>
      </c>
      <c r="H119" s="27">
        <f t="shared" si="54"/>
        <v>32984.76</v>
      </c>
      <c r="I119" s="27">
        <f t="shared" si="54"/>
        <v>43053.792000000016</v>
      </c>
      <c r="J119" s="27">
        <f t="shared" si="54"/>
        <v>29512.679999999993</v>
      </c>
      <c r="K119" s="27">
        <f t="shared" si="54"/>
        <v>14061.923999999999</v>
      </c>
      <c r="L119" s="27">
        <f t="shared" si="54"/>
        <v>6249.744000000006</v>
      </c>
      <c r="M119" s="27">
        <f t="shared" si="54"/>
        <v>2256.8519999999844</v>
      </c>
      <c r="N119" s="28">
        <f t="shared" si="54"/>
        <v>520.8120000000054</v>
      </c>
      <c r="O119" s="53">
        <f t="shared" si="52"/>
        <v>128640.56400000001</v>
      </c>
    </row>
    <row r="120" spans="2:18" ht="13.5">
      <c r="B120" s="85"/>
      <c r="C120" s="76" t="s">
        <v>32</v>
      </c>
      <c r="D120" s="77">
        <f aca="true" t="shared" si="55" ref="D120:E123">D14</f>
        <v>163283</v>
      </c>
      <c r="E120" s="78">
        <f t="shared" si="55"/>
        <v>3.3</v>
      </c>
      <c r="F120" s="86">
        <f t="shared" si="49"/>
        <v>17634.564000000002</v>
      </c>
      <c r="G120" s="86">
        <f t="shared" si="54"/>
        <v>25472.147999999997</v>
      </c>
      <c r="H120" s="86">
        <f t="shared" si="54"/>
        <v>32493.316999999995</v>
      </c>
      <c r="I120" s="86">
        <f t="shared" si="54"/>
        <v>41310.59899999999</v>
      </c>
      <c r="J120" s="86">
        <f t="shared" si="54"/>
        <v>27268.261000000013</v>
      </c>
      <c r="K120" s="86">
        <f t="shared" si="54"/>
        <v>11919.658999999985</v>
      </c>
      <c r="L120" s="86">
        <f t="shared" si="54"/>
        <v>1959.396000000037</v>
      </c>
      <c r="M120" s="86">
        <f t="shared" si="54"/>
        <v>4898.489999999991</v>
      </c>
      <c r="N120" s="87">
        <f t="shared" si="54"/>
        <v>326.5659999999916</v>
      </c>
      <c r="O120" s="53">
        <f>SUM(H120:N120)</f>
        <v>120176.288</v>
      </c>
      <c r="Q120" s="2"/>
      <c r="R120" s="2"/>
    </row>
    <row r="121" spans="2:18" ht="13.5">
      <c r="B121" s="88"/>
      <c r="C121" s="17" t="s">
        <v>36</v>
      </c>
      <c r="D121" s="22">
        <f t="shared" si="55"/>
        <v>141472</v>
      </c>
      <c r="E121" s="18">
        <f t="shared" si="55"/>
        <v>3</v>
      </c>
      <c r="F121" s="25">
        <f t="shared" si="49"/>
        <v>14288.671999999999</v>
      </c>
      <c r="G121" s="25">
        <f t="shared" si="54"/>
        <v>23059.936</v>
      </c>
      <c r="H121" s="25">
        <f t="shared" si="54"/>
        <v>30840.896</v>
      </c>
      <c r="I121" s="25">
        <f t="shared" si="54"/>
        <v>33811.80799999999</v>
      </c>
      <c r="J121" s="25">
        <f t="shared" si="54"/>
        <v>22635.520000000004</v>
      </c>
      <c r="K121" s="25">
        <f t="shared" si="54"/>
        <v>10751.872000000003</v>
      </c>
      <c r="L121" s="25">
        <f t="shared" si="54"/>
        <v>4244.1600000000035</v>
      </c>
      <c r="M121" s="25">
        <f t="shared" si="54"/>
        <v>1414.7200000000012</v>
      </c>
      <c r="N121" s="26">
        <f t="shared" si="54"/>
        <v>424.41599999999744</v>
      </c>
      <c r="O121" s="53">
        <f t="shared" si="52"/>
        <v>104123.39199999999</v>
      </c>
      <c r="Q121" s="45"/>
      <c r="R121" s="45"/>
    </row>
    <row r="122" spans="2:18" ht="13.5">
      <c r="B122" s="40"/>
      <c r="C122" s="7" t="s">
        <v>38</v>
      </c>
      <c r="D122" s="24">
        <f t="shared" si="55"/>
        <v>141044</v>
      </c>
      <c r="E122" s="8">
        <f t="shared" si="55"/>
        <v>3</v>
      </c>
      <c r="F122" s="29">
        <f t="shared" si="49"/>
        <v>14668.576000000001</v>
      </c>
      <c r="G122" s="29">
        <f t="shared" si="54"/>
        <v>21861.819999999992</v>
      </c>
      <c r="H122" s="29">
        <f t="shared" si="54"/>
        <v>29055.064000000013</v>
      </c>
      <c r="I122" s="29">
        <f t="shared" si="54"/>
        <v>34978.91199999998</v>
      </c>
      <c r="J122" s="29">
        <f t="shared" si="54"/>
        <v>24400.611999999994</v>
      </c>
      <c r="K122" s="29">
        <f t="shared" si="54"/>
        <v>10296.212000000043</v>
      </c>
      <c r="L122" s="29">
        <f t="shared" si="54"/>
        <v>4231.319999999978</v>
      </c>
      <c r="M122" s="29">
        <f t="shared" si="54"/>
        <v>1128.3520000000135</v>
      </c>
      <c r="N122" s="30">
        <f t="shared" si="54"/>
        <v>423.13199999998324</v>
      </c>
      <c r="O122" s="53">
        <f t="shared" si="52"/>
        <v>104513.604</v>
      </c>
      <c r="Q122" s="45"/>
      <c r="R122" s="45"/>
    </row>
    <row r="123" spans="2:18" ht="13.5">
      <c r="B123" s="40"/>
      <c r="C123" s="7" t="s">
        <v>37</v>
      </c>
      <c r="D123" s="24">
        <f t="shared" si="55"/>
        <v>165127</v>
      </c>
      <c r="E123" s="8">
        <f t="shared" si="55"/>
        <v>3.3</v>
      </c>
      <c r="F123" s="29">
        <f t="shared" si="49"/>
        <v>15852.192</v>
      </c>
      <c r="G123" s="29">
        <f aca="true" t="shared" si="56" ref="G123:N123">G82-F82</f>
        <v>23943.415000000005</v>
      </c>
      <c r="H123" s="29">
        <f t="shared" si="56"/>
        <v>32199.765</v>
      </c>
      <c r="I123" s="29">
        <f t="shared" si="56"/>
        <v>42602.766</v>
      </c>
      <c r="J123" s="29">
        <f t="shared" si="56"/>
        <v>31043.87599999999</v>
      </c>
      <c r="K123" s="29">
        <f t="shared" si="56"/>
        <v>12384.524999999994</v>
      </c>
      <c r="L123" s="29">
        <f t="shared" si="56"/>
        <v>4953.810000000027</v>
      </c>
      <c r="M123" s="29">
        <f t="shared" si="56"/>
        <v>1651.2699999999895</v>
      </c>
      <c r="N123" s="30">
        <f t="shared" si="56"/>
        <v>495.38099999999395</v>
      </c>
      <c r="O123" s="53">
        <f t="shared" si="52"/>
        <v>125331.393</v>
      </c>
      <c r="Q123" s="45"/>
      <c r="R123" s="45"/>
    </row>
    <row r="124" spans="3:18" ht="13.5">
      <c r="C124" s="70" t="s">
        <v>41</v>
      </c>
      <c r="D124" s="69">
        <f>D123/D122-1</f>
        <v>0.17074813533365485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6"/>
      <c r="O124" s="55" t="s">
        <v>34</v>
      </c>
      <c r="Q124" s="45"/>
      <c r="R124" s="45"/>
    </row>
    <row r="125" spans="2:18" ht="13.5">
      <c r="B125" s="32" t="s">
        <v>17</v>
      </c>
      <c r="C125" s="17" t="s">
        <v>22</v>
      </c>
      <c r="D125" s="22">
        <f aca="true" t="shared" si="57" ref="D125:E132">D19</f>
        <v>122053</v>
      </c>
      <c r="E125" s="18">
        <f t="shared" si="57"/>
        <v>2.4</v>
      </c>
      <c r="F125" s="25">
        <f aca="true" t="shared" si="58" ref="F125:F136">F84</f>
        <v>8909.869</v>
      </c>
      <c r="G125" s="25">
        <f aca="true" t="shared" si="59" ref="G125:N136">G84-F84</f>
        <v>13303.777</v>
      </c>
      <c r="H125" s="25">
        <f t="shared" si="59"/>
        <v>17941.790999999997</v>
      </c>
      <c r="I125" s="25">
        <f t="shared" si="59"/>
        <v>29902.985000000008</v>
      </c>
      <c r="J125" s="25">
        <f t="shared" si="59"/>
        <v>22701.857999999993</v>
      </c>
      <c r="K125" s="25">
        <f t="shared" si="59"/>
        <v>15012.519</v>
      </c>
      <c r="L125" s="25">
        <f t="shared" si="59"/>
        <v>9276.028000000006</v>
      </c>
      <c r="M125" s="25">
        <f t="shared" si="59"/>
        <v>4393.907999999996</v>
      </c>
      <c r="N125" s="26">
        <f t="shared" si="59"/>
        <v>610.2649999999994</v>
      </c>
      <c r="O125" s="53">
        <f>SUM(H125:N125)</f>
        <v>99839.35399999999</v>
      </c>
      <c r="Q125" s="2"/>
      <c r="R125" s="2"/>
    </row>
    <row r="126" spans="2:18" ht="13.5">
      <c r="B126" s="20"/>
      <c r="C126" s="4" t="s">
        <v>19</v>
      </c>
      <c r="D126" s="23">
        <f t="shared" si="57"/>
        <v>121679</v>
      </c>
      <c r="E126" s="5">
        <f t="shared" si="57"/>
        <v>2.3</v>
      </c>
      <c r="F126" s="27">
        <f t="shared" si="58"/>
        <v>7179.061000000001</v>
      </c>
      <c r="G126" s="27">
        <f t="shared" si="59"/>
        <v>13263.010999999999</v>
      </c>
      <c r="H126" s="27">
        <f t="shared" si="59"/>
        <v>15939.948999999993</v>
      </c>
      <c r="I126" s="27">
        <f t="shared" si="59"/>
        <v>30176.392000000007</v>
      </c>
      <c r="J126" s="27">
        <f t="shared" si="59"/>
        <v>26769.380000000005</v>
      </c>
      <c r="K126" s="27">
        <f t="shared" si="59"/>
        <v>14601.479999999996</v>
      </c>
      <c r="L126" s="27">
        <f t="shared" si="59"/>
        <v>8395.85099999998</v>
      </c>
      <c r="M126" s="27">
        <f t="shared" si="59"/>
        <v>4015.4070000000356</v>
      </c>
      <c r="N126" s="28">
        <f t="shared" si="59"/>
        <v>1338.4689999999828</v>
      </c>
      <c r="O126" s="53">
        <f aca="true" t="shared" si="60" ref="O126:O136">SUM(H126:N126)</f>
        <v>101236.928</v>
      </c>
      <c r="Q126" s="2"/>
      <c r="R126" s="2"/>
    </row>
    <row r="127" spans="2:18" ht="13.5">
      <c r="B127" s="20"/>
      <c r="C127" s="4" t="s">
        <v>16</v>
      </c>
      <c r="D127" s="23">
        <f t="shared" si="57"/>
        <v>118014</v>
      </c>
      <c r="E127" s="5">
        <f t="shared" si="57"/>
        <v>2.2</v>
      </c>
      <c r="F127" s="27">
        <f t="shared" si="58"/>
        <v>7552.896000000001</v>
      </c>
      <c r="G127" s="27">
        <f t="shared" si="59"/>
        <v>12863.526000000002</v>
      </c>
      <c r="H127" s="27">
        <f t="shared" si="59"/>
        <v>18646.212000000003</v>
      </c>
      <c r="I127" s="27">
        <f t="shared" si="59"/>
        <v>30447.611999999994</v>
      </c>
      <c r="J127" s="27">
        <f t="shared" si="59"/>
        <v>21006.492000000013</v>
      </c>
      <c r="K127" s="27">
        <f t="shared" si="59"/>
        <v>12981.539999999994</v>
      </c>
      <c r="L127" s="27">
        <f t="shared" si="59"/>
        <v>8497.008000000016</v>
      </c>
      <c r="M127" s="27">
        <f t="shared" si="59"/>
        <v>4720.559999999998</v>
      </c>
      <c r="N127" s="28">
        <f t="shared" si="59"/>
        <v>1298.1539999999804</v>
      </c>
      <c r="O127" s="53">
        <f t="shared" si="60"/>
        <v>97597.578</v>
      </c>
      <c r="Q127" s="45"/>
      <c r="R127" s="45"/>
    </row>
    <row r="128" spans="2:18" ht="13.5">
      <c r="B128" s="20"/>
      <c r="C128" s="4" t="s">
        <v>2</v>
      </c>
      <c r="D128" s="23">
        <f t="shared" si="57"/>
        <v>101466</v>
      </c>
      <c r="E128" s="5">
        <f t="shared" si="57"/>
        <v>1.9</v>
      </c>
      <c r="F128" s="27">
        <f t="shared" si="58"/>
        <v>7812.8820000000005</v>
      </c>
      <c r="G128" s="27">
        <f t="shared" si="59"/>
        <v>13393.511999999999</v>
      </c>
      <c r="H128" s="27">
        <f t="shared" si="59"/>
        <v>18060.948000000004</v>
      </c>
      <c r="I128" s="27">
        <f t="shared" si="59"/>
        <v>27801.683999999994</v>
      </c>
      <c r="J128" s="27">
        <f t="shared" si="59"/>
        <v>17553.618000000002</v>
      </c>
      <c r="K128" s="27">
        <f t="shared" si="59"/>
        <v>8929.008000000016</v>
      </c>
      <c r="L128" s="27">
        <f t="shared" si="59"/>
        <v>4870.367999999988</v>
      </c>
      <c r="M128" s="27">
        <f t="shared" si="59"/>
        <v>2333.717999999979</v>
      </c>
      <c r="N128" s="28">
        <f t="shared" si="59"/>
        <v>710.262000000017</v>
      </c>
      <c r="O128" s="53">
        <f t="shared" si="60"/>
        <v>80259.606</v>
      </c>
      <c r="Q128" s="45"/>
      <c r="R128" s="45"/>
    </row>
    <row r="129" spans="2:15" ht="13.5">
      <c r="B129" s="51"/>
      <c r="C129" s="4" t="s">
        <v>1</v>
      </c>
      <c r="D129" s="23">
        <f t="shared" si="57"/>
        <v>86680</v>
      </c>
      <c r="E129" s="5">
        <f t="shared" si="57"/>
        <v>1.7</v>
      </c>
      <c r="F129" s="27">
        <f t="shared" si="58"/>
        <v>7194.440000000001</v>
      </c>
      <c r="G129" s="27">
        <f t="shared" si="59"/>
        <v>11875.159999999996</v>
      </c>
      <c r="H129" s="27">
        <f t="shared" si="59"/>
        <v>16122.480000000003</v>
      </c>
      <c r="I129" s="27">
        <f t="shared" si="59"/>
        <v>24443.759999999995</v>
      </c>
      <c r="J129" s="27">
        <f t="shared" si="59"/>
        <v>14562.23999999999</v>
      </c>
      <c r="K129" s="27">
        <f t="shared" si="59"/>
        <v>6847.720000000016</v>
      </c>
      <c r="L129" s="27">
        <f t="shared" si="59"/>
        <v>3553.87999999999</v>
      </c>
      <c r="M129" s="27">
        <f t="shared" si="59"/>
        <v>1646.9200000000128</v>
      </c>
      <c r="N129" s="28">
        <f t="shared" si="59"/>
        <v>433.3999999999942</v>
      </c>
      <c r="O129" s="53">
        <f t="shared" si="60"/>
        <v>67610.4</v>
      </c>
    </row>
    <row r="130" spans="2:18" ht="13.5">
      <c r="B130" s="51"/>
      <c r="C130" s="4" t="s">
        <v>23</v>
      </c>
      <c r="D130" s="23">
        <f t="shared" si="57"/>
        <v>77671</v>
      </c>
      <c r="E130" s="5">
        <f t="shared" si="57"/>
        <v>1.5</v>
      </c>
      <c r="F130" s="27">
        <f t="shared" si="58"/>
        <v>6835.048000000001</v>
      </c>
      <c r="G130" s="27">
        <f t="shared" si="59"/>
        <v>11262.295</v>
      </c>
      <c r="H130" s="27">
        <f t="shared" si="59"/>
        <v>15378.858</v>
      </c>
      <c r="I130" s="27">
        <f t="shared" si="59"/>
        <v>21670.209000000003</v>
      </c>
      <c r="J130" s="27">
        <f t="shared" si="59"/>
        <v>12505.030999999988</v>
      </c>
      <c r="K130" s="27">
        <f t="shared" si="59"/>
        <v>5669.983000000007</v>
      </c>
      <c r="L130" s="27">
        <f t="shared" si="59"/>
        <v>2796.1560000000027</v>
      </c>
      <c r="M130" s="27">
        <f t="shared" si="59"/>
        <v>1320.4070000000065</v>
      </c>
      <c r="N130" s="28">
        <f t="shared" si="59"/>
        <v>233.01299999999173</v>
      </c>
      <c r="O130" s="53">
        <f t="shared" si="60"/>
        <v>59573.657</v>
      </c>
      <c r="Q130" s="2"/>
      <c r="R130" s="2"/>
    </row>
    <row r="131" spans="2:18" ht="13.5">
      <c r="B131" s="51"/>
      <c r="C131" s="4" t="s">
        <v>24</v>
      </c>
      <c r="D131" s="23">
        <f t="shared" si="57"/>
        <v>73318</v>
      </c>
      <c r="E131" s="5">
        <f t="shared" si="57"/>
        <v>1.4</v>
      </c>
      <c r="F131" s="27">
        <f t="shared" si="58"/>
        <v>6671.937999999999</v>
      </c>
      <c r="G131" s="27">
        <f t="shared" si="59"/>
        <v>10924.382000000001</v>
      </c>
      <c r="H131" s="27">
        <f t="shared" si="59"/>
        <v>14663.599999999999</v>
      </c>
      <c r="I131" s="27">
        <f t="shared" si="59"/>
        <v>20309.08600000001</v>
      </c>
      <c r="J131" s="27">
        <f t="shared" si="59"/>
        <v>12024.151999999987</v>
      </c>
      <c r="K131" s="27">
        <f t="shared" si="59"/>
        <v>4985.624000000011</v>
      </c>
      <c r="L131" s="27">
        <f t="shared" si="59"/>
        <v>2419.494000000006</v>
      </c>
      <c r="M131" s="27">
        <f t="shared" si="59"/>
        <v>1099.7699999999895</v>
      </c>
      <c r="N131" s="28">
        <f t="shared" si="59"/>
        <v>219.9539999999979</v>
      </c>
      <c r="O131" s="53">
        <f t="shared" si="60"/>
        <v>55721.68</v>
      </c>
      <c r="Q131" s="48"/>
      <c r="R131" s="48"/>
    </row>
    <row r="132" spans="2:18" ht="13.5">
      <c r="B132" s="51"/>
      <c r="C132" s="4" t="s">
        <v>31</v>
      </c>
      <c r="D132" s="23">
        <f t="shared" si="57"/>
        <v>70195</v>
      </c>
      <c r="E132" s="5">
        <f t="shared" si="57"/>
        <v>1.4</v>
      </c>
      <c r="F132" s="27">
        <f t="shared" si="58"/>
        <v>6387.745</v>
      </c>
      <c r="G132" s="27">
        <f t="shared" si="59"/>
        <v>10950.420000000002</v>
      </c>
      <c r="H132" s="27">
        <f t="shared" si="59"/>
        <v>14740.95</v>
      </c>
      <c r="I132" s="27">
        <f t="shared" si="59"/>
        <v>19654.599999999995</v>
      </c>
      <c r="J132" s="27">
        <f t="shared" si="59"/>
        <v>10810.030000000006</v>
      </c>
      <c r="K132" s="27">
        <f t="shared" si="59"/>
        <v>4492.480000000003</v>
      </c>
      <c r="L132" s="27">
        <f t="shared" si="59"/>
        <v>2035.6549999999988</v>
      </c>
      <c r="M132" s="27">
        <f t="shared" si="59"/>
        <v>912.5349999999889</v>
      </c>
      <c r="N132" s="28">
        <f t="shared" si="59"/>
        <v>210.5850000000064</v>
      </c>
      <c r="O132" s="53">
        <f t="shared" si="60"/>
        <v>52856.835</v>
      </c>
      <c r="Q132" s="48"/>
      <c r="R132" s="48"/>
    </row>
    <row r="133" spans="2:18" ht="13.5">
      <c r="B133" s="85"/>
      <c r="C133" s="76" t="s">
        <v>32</v>
      </c>
      <c r="D133" s="77">
        <f aca="true" t="shared" si="61" ref="D133:E136">D27</f>
        <v>67084</v>
      </c>
      <c r="E133" s="78">
        <f t="shared" si="61"/>
        <v>1.4</v>
      </c>
      <c r="F133" s="86">
        <f t="shared" si="58"/>
        <v>6305.896</v>
      </c>
      <c r="G133" s="86">
        <f t="shared" si="59"/>
        <v>10666.356</v>
      </c>
      <c r="H133" s="86">
        <f t="shared" si="59"/>
        <v>14154.724000000002</v>
      </c>
      <c r="I133" s="86">
        <f t="shared" si="59"/>
        <v>19186.023999999998</v>
      </c>
      <c r="J133" s="86">
        <f t="shared" si="59"/>
        <v>10532.187999999995</v>
      </c>
      <c r="K133" s="86">
        <f t="shared" si="59"/>
        <v>3823.7880000000077</v>
      </c>
      <c r="L133" s="86">
        <f t="shared" si="59"/>
        <v>1610.015999999996</v>
      </c>
      <c r="M133" s="86">
        <f t="shared" si="59"/>
        <v>670.8399999999965</v>
      </c>
      <c r="N133" s="87">
        <f t="shared" si="59"/>
        <v>134.16800000000512</v>
      </c>
      <c r="O133" s="53">
        <f t="shared" si="60"/>
        <v>50111.748</v>
      </c>
      <c r="Q133" s="49"/>
      <c r="R133" s="49"/>
    </row>
    <row r="134" spans="2:18" ht="13.5">
      <c r="B134" s="88"/>
      <c r="C134" s="17" t="s">
        <v>36</v>
      </c>
      <c r="D134" s="22">
        <f t="shared" si="61"/>
        <v>58382</v>
      </c>
      <c r="E134" s="18">
        <f t="shared" si="61"/>
        <v>1.2</v>
      </c>
      <c r="F134" s="25">
        <f t="shared" si="58"/>
        <v>5195.9980000000005</v>
      </c>
      <c r="G134" s="25">
        <f t="shared" si="59"/>
        <v>9457.884000000002</v>
      </c>
      <c r="H134" s="25">
        <f t="shared" si="59"/>
        <v>14361.972000000002</v>
      </c>
      <c r="I134" s="25">
        <f t="shared" si="59"/>
        <v>15179.320000000003</v>
      </c>
      <c r="J134" s="25">
        <f t="shared" si="59"/>
        <v>8640.535999999993</v>
      </c>
      <c r="K134" s="25">
        <f t="shared" si="59"/>
        <v>3502.9199999999983</v>
      </c>
      <c r="L134" s="25">
        <f t="shared" si="59"/>
        <v>1342.786</v>
      </c>
      <c r="M134" s="25">
        <f t="shared" si="59"/>
        <v>467.05599999999686</v>
      </c>
      <c r="N134" s="26">
        <f t="shared" si="59"/>
        <v>233.5280000000057</v>
      </c>
      <c r="O134" s="53">
        <f t="shared" si="60"/>
        <v>43728.117999999995</v>
      </c>
      <c r="Q134" s="50"/>
      <c r="R134" s="50"/>
    </row>
    <row r="135" spans="2:18" ht="13.5">
      <c r="B135" s="40"/>
      <c r="C135" s="7" t="s">
        <v>38</v>
      </c>
      <c r="D135" s="24">
        <f t="shared" si="61"/>
        <v>55083</v>
      </c>
      <c r="E135" s="8">
        <f t="shared" si="61"/>
        <v>1.2</v>
      </c>
      <c r="F135" s="29">
        <f t="shared" si="58"/>
        <v>5122.719</v>
      </c>
      <c r="G135" s="29">
        <f t="shared" si="59"/>
        <v>8758.197</v>
      </c>
      <c r="H135" s="29">
        <f t="shared" si="59"/>
        <v>12889.422000000004</v>
      </c>
      <c r="I135" s="29">
        <f t="shared" si="59"/>
        <v>14762.243999999999</v>
      </c>
      <c r="J135" s="29">
        <f t="shared" si="59"/>
        <v>8537.864999999998</v>
      </c>
      <c r="K135" s="29">
        <f t="shared" si="59"/>
        <v>3304.980000000003</v>
      </c>
      <c r="L135" s="29">
        <f t="shared" si="59"/>
        <v>1211.8259999999937</v>
      </c>
      <c r="M135" s="29">
        <f t="shared" si="59"/>
        <v>385.5809999999983</v>
      </c>
      <c r="N135" s="30">
        <f t="shared" si="59"/>
        <v>110.16600000000471</v>
      </c>
      <c r="O135" s="53">
        <f t="shared" si="60"/>
        <v>41202.084</v>
      </c>
      <c r="Q135" s="50"/>
      <c r="R135" s="50"/>
    </row>
    <row r="136" spans="2:18" ht="13.5">
      <c r="B136" s="40"/>
      <c r="C136" s="7" t="s">
        <v>37</v>
      </c>
      <c r="D136" s="24">
        <f t="shared" si="61"/>
        <v>60649</v>
      </c>
      <c r="E136" s="8">
        <f t="shared" si="61"/>
        <v>1.2</v>
      </c>
      <c r="F136" s="29">
        <f t="shared" si="58"/>
        <v>5458.41</v>
      </c>
      <c r="G136" s="29">
        <f t="shared" si="59"/>
        <v>8976.052</v>
      </c>
      <c r="H136" s="29">
        <f t="shared" si="59"/>
        <v>14070.568</v>
      </c>
      <c r="I136" s="29">
        <f t="shared" si="59"/>
        <v>16739.123999999996</v>
      </c>
      <c r="J136" s="29">
        <f t="shared" si="59"/>
        <v>10007.085</v>
      </c>
      <c r="K136" s="29">
        <f t="shared" si="59"/>
        <v>3578.2910000000047</v>
      </c>
      <c r="L136" s="29">
        <f t="shared" si="59"/>
        <v>1273.6289999999935</v>
      </c>
      <c r="M136" s="29">
        <f t="shared" si="59"/>
        <v>424.5430000000124</v>
      </c>
      <c r="N136" s="30">
        <f t="shared" si="59"/>
        <v>121.29799999999523</v>
      </c>
      <c r="O136" s="53">
        <f t="shared" si="60"/>
        <v>46214.538</v>
      </c>
      <c r="Q136" s="50"/>
      <c r="R136" s="50"/>
    </row>
    <row r="137" spans="3:15" ht="13.5">
      <c r="C137" s="70" t="s">
        <v>41</v>
      </c>
      <c r="D137" s="69">
        <f>D136/D135-1</f>
        <v>0.10104751012108992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6"/>
      <c r="O137" s="55" t="s">
        <v>34</v>
      </c>
    </row>
    <row r="138" spans="2:15" ht="13.5">
      <c r="B138" s="32" t="s">
        <v>18</v>
      </c>
      <c r="C138" s="17" t="s">
        <v>22</v>
      </c>
      <c r="D138" s="22">
        <f aca="true" t="shared" si="62" ref="D138:E145">D32</f>
        <v>54050</v>
      </c>
      <c r="E138" s="18">
        <f t="shared" si="62"/>
        <v>1</v>
      </c>
      <c r="F138" s="25">
        <f aca="true" t="shared" si="63" ref="F138:F149">F97</f>
        <v>6323.85</v>
      </c>
      <c r="G138" s="25">
        <f aca="true" t="shared" si="64" ref="G138:N149">G97-F97</f>
        <v>7242.699999999999</v>
      </c>
      <c r="H138" s="25">
        <f t="shared" si="64"/>
        <v>7675.100000000002</v>
      </c>
      <c r="I138" s="25">
        <f t="shared" si="64"/>
        <v>10972.149999999998</v>
      </c>
      <c r="J138" s="25">
        <f t="shared" si="64"/>
        <v>8810.150000000005</v>
      </c>
      <c r="K138" s="25">
        <f t="shared" si="64"/>
        <v>5999.549999999996</v>
      </c>
      <c r="L138" s="25">
        <f t="shared" si="64"/>
        <v>4053.75</v>
      </c>
      <c r="M138" s="25">
        <f t="shared" si="64"/>
        <v>2486.300000000003</v>
      </c>
      <c r="N138" s="26">
        <f t="shared" si="64"/>
        <v>486.4499999999971</v>
      </c>
      <c r="O138" s="53">
        <f>SUM(H138:N138)</f>
        <v>40483.45</v>
      </c>
    </row>
    <row r="139" spans="2:15" ht="13.5">
      <c r="B139" s="20"/>
      <c r="C139" s="4" t="s">
        <v>19</v>
      </c>
      <c r="D139" s="23">
        <f t="shared" si="62"/>
        <v>56790</v>
      </c>
      <c r="E139" s="5">
        <f t="shared" si="62"/>
        <v>1.1</v>
      </c>
      <c r="F139" s="27">
        <f t="shared" si="63"/>
        <v>5849.37</v>
      </c>
      <c r="G139" s="27">
        <f t="shared" si="64"/>
        <v>8291.34</v>
      </c>
      <c r="H139" s="27">
        <f t="shared" si="64"/>
        <v>7780.23</v>
      </c>
      <c r="I139" s="27">
        <f t="shared" si="64"/>
        <v>11017.259999999998</v>
      </c>
      <c r="J139" s="27">
        <f t="shared" si="64"/>
        <v>9597.510000000002</v>
      </c>
      <c r="K139" s="27">
        <f t="shared" si="64"/>
        <v>6133.32</v>
      </c>
      <c r="L139" s="27">
        <f t="shared" si="64"/>
        <v>4316.040000000001</v>
      </c>
      <c r="M139" s="27">
        <f t="shared" si="64"/>
        <v>2782.709999999999</v>
      </c>
      <c r="N139" s="28">
        <f t="shared" si="64"/>
        <v>1022.2200000000012</v>
      </c>
      <c r="O139" s="53">
        <f aca="true" t="shared" si="65" ref="O139:O149">SUM(H139:N139)</f>
        <v>42649.29</v>
      </c>
    </row>
    <row r="140" spans="2:15" ht="13.5">
      <c r="B140" s="20"/>
      <c r="C140" s="4" t="s">
        <v>16</v>
      </c>
      <c r="D140" s="23">
        <f t="shared" si="62"/>
        <v>59588</v>
      </c>
      <c r="E140" s="5">
        <f t="shared" si="62"/>
        <v>1.1</v>
      </c>
      <c r="F140" s="27">
        <f t="shared" si="63"/>
        <v>7508.088</v>
      </c>
      <c r="G140" s="27">
        <f t="shared" si="64"/>
        <v>8223.144</v>
      </c>
      <c r="H140" s="27">
        <f t="shared" si="64"/>
        <v>8878.611999999997</v>
      </c>
      <c r="I140" s="27">
        <f t="shared" si="64"/>
        <v>11679.248</v>
      </c>
      <c r="J140" s="27">
        <f t="shared" si="64"/>
        <v>9534.080000000002</v>
      </c>
      <c r="K140" s="27">
        <f t="shared" si="64"/>
        <v>6197.151999999995</v>
      </c>
      <c r="L140" s="27">
        <f t="shared" si="64"/>
        <v>4230.748000000007</v>
      </c>
      <c r="M140" s="27">
        <f t="shared" si="64"/>
        <v>2621.8719999999958</v>
      </c>
      <c r="N140" s="28">
        <f t="shared" si="64"/>
        <v>715.0560000000041</v>
      </c>
      <c r="O140" s="53">
        <f t="shared" si="65"/>
        <v>43856.768</v>
      </c>
    </row>
    <row r="141" spans="2:15" ht="13.5">
      <c r="B141" s="20"/>
      <c r="C141" s="4" t="s">
        <v>2</v>
      </c>
      <c r="D141" s="23">
        <f t="shared" si="62"/>
        <v>57731</v>
      </c>
      <c r="E141" s="5">
        <f t="shared" si="62"/>
        <v>1.1</v>
      </c>
      <c r="F141" s="27">
        <f t="shared" si="63"/>
        <v>8082.34</v>
      </c>
      <c r="G141" s="27">
        <f t="shared" si="64"/>
        <v>8601.918999999998</v>
      </c>
      <c r="H141" s="27">
        <f t="shared" si="64"/>
        <v>9352.422000000002</v>
      </c>
      <c r="I141" s="27">
        <f t="shared" si="64"/>
        <v>11546.199999999993</v>
      </c>
      <c r="J141" s="27">
        <f t="shared" si="64"/>
        <v>9006.036000000007</v>
      </c>
      <c r="K141" s="27">
        <f t="shared" si="64"/>
        <v>5542.1759999999995</v>
      </c>
      <c r="L141" s="27">
        <f t="shared" si="64"/>
        <v>3406.129000000001</v>
      </c>
      <c r="M141" s="27">
        <f t="shared" si="64"/>
        <v>1789.661</v>
      </c>
      <c r="N141" s="28">
        <f t="shared" si="64"/>
        <v>404.11699999999837</v>
      </c>
      <c r="O141" s="53">
        <f t="shared" si="65"/>
        <v>41046.741</v>
      </c>
    </row>
    <row r="142" spans="2:15" ht="13.5">
      <c r="B142" s="51"/>
      <c r="C142" s="4" t="s">
        <v>1</v>
      </c>
      <c r="D142" s="23">
        <f t="shared" si="62"/>
        <v>57561</v>
      </c>
      <c r="E142" s="5">
        <f t="shared" si="62"/>
        <v>1.1</v>
      </c>
      <c r="F142" s="27">
        <f t="shared" si="63"/>
        <v>8519.028</v>
      </c>
      <c r="G142" s="27">
        <f t="shared" si="64"/>
        <v>9324.882</v>
      </c>
      <c r="H142" s="27">
        <f t="shared" si="64"/>
        <v>9612.687000000002</v>
      </c>
      <c r="I142" s="27">
        <f t="shared" si="64"/>
        <v>12030.248999999996</v>
      </c>
      <c r="J142" s="27">
        <f t="shared" si="64"/>
        <v>8979.516000000003</v>
      </c>
      <c r="K142" s="27">
        <f t="shared" si="64"/>
        <v>4892.684999999998</v>
      </c>
      <c r="L142" s="27">
        <f t="shared" si="64"/>
        <v>2590.2450000000026</v>
      </c>
      <c r="M142" s="27">
        <f t="shared" si="64"/>
        <v>1266.3420000000042</v>
      </c>
      <c r="N142" s="28">
        <f t="shared" si="64"/>
        <v>345.36599999999453</v>
      </c>
      <c r="O142" s="53">
        <f t="shared" si="65"/>
        <v>39717.090000000004</v>
      </c>
    </row>
    <row r="143" spans="2:15" ht="13.5">
      <c r="B143" s="51"/>
      <c r="C143" s="4" t="s">
        <v>23</v>
      </c>
      <c r="D143" s="23">
        <f t="shared" si="62"/>
        <v>59121</v>
      </c>
      <c r="E143" s="5">
        <f t="shared" si="62"/>
        <v>1.1</v>
      </c>
      <c r="F143" s="27">
        <f t="shared" si="63"/>
        <v>9577.601999999999</v>
      </c>
      <c r="G143" s="27">
        <f t="shared" si="64"/>
        <v>9814.086</v>
      </c>
      <c r="H143" s="27">
        <f t="shared" si="64"/>
        <v>9814.086</v>
      </c>
      <c r="I143" s="27">
        <f t="shared" si="64"/>
        <v>12238.046999999999</v>
      </c>
      <c r="J143" s="27">
        <f t="shared" si="64"/>
        <v>9104.634000000005</v>
      </c>
      <c r="K143" s="27">
        <f t="shared" si="64"/>
        <v>4729.68</v>
      </c>
      <c r="L143" s="27">
        <f t="shared" si="64"/>
        <v>2423.9609999999957</v>
      </c>
      <c r="M143" s="27">
        <f t="shared" si="64"/>
        <v>1123.298999999999</v>
      </c>
      <c r="N143" s="28">
        <f t="shared" si="64"/>
        <v>295.6050000000032</v>
      </c>
      <c r="O143" s="53">
        <f t="shared" si="65"/>
        <v>39729.312</v>
      </c>
    </row>
    <row r="144" spans="2:15" ht="13.5">
      <c r="B144" s="51"/>
      <c r="C144" s="4" t="s">
        <v>24</v>
      </c>
      <c r="D144" s="23">
        <f t="shared" si="62"/>
        <v>62015</v>
      </c>
      <c r="E144" s="5">
        <f t="shared" si="62"/>
        <v>1.2</v>
      </c>
      <c r="F144" s="27">
        <f t="shared" si="63"/>
        <v>10170.46</v>
      </c>
      <c r="G144" s="27">
        <f t="shared" si="64"/>
        <v>10790.609999999997</v>
      </c>
      <c r="H144" s="27">
        <f t="shared" si="64"/>
        <v>10480.535000000003</v>
      </c>
      <c r="I144" s="27">
        <f t="shared" si="64"/>
        <v>13085.164999999997</v>
      </c>
      <c r="J144" s="27">
        <f t="shared" si="64"/>
        <v>9426.280000000006</v>
      </c>
      <c r="K144" s="27">
        <f t="shared" si="64"/>
        <v>4527.094999999994</v>
      </c>
      <c r="L144" s="27">
        <f t="shared" si="64"/>
        <v>2294.5550000000003</v>
      </c>
      <c r="M144" s="27">
        <f t="shared" si="64"/>
        <v>992.2400000000052</v>
      </c>
      <c r="N144" s="28">
        <f t="shared" si="64"/>
        <v>248.05999999999767</v>
      </c>
      <c r="O144" s="53">
        <f t="shared" si="65"/>
        <v>41053.93000000001</v>
      </c>
    </row>
    <row r="145" spans="2:15" ht="13.5">
      <c r="B145" s="51"/>
      <c r="C145" s="4" t="s">
        <v>31</v>
      </c>
      <c r="D145" s="23">
        <f t="shared" si="62"/>
        <v>62029</v>
      </c>
      <c r="E145" s="5">
        <f t="shared" si="62"/>
        <v>1.2</v>
      </c>
      <c r="F145" s="27">
        <f t="shared" si="63"/>
        <v>9614.495</v>
      </c>
      <c r="G145" s="27">
        <f t="shared" si="64"/>
        <v>11599.423</v>
      </c>
      <c r="H145" s="27">
        <f t="shared" si="64"/>
        <v>11227.248999999996</v>
      </c>
      <c r="I145" s="27">
        <f t="shared" si="64"/>
        <v>13336.235000000004</v>
      </c>
      <c r="J145" s="27">
        <f t="shared" si="64"/>
        <v>9118.262999999999</v>
      </c>
      <c r="K145" s="27">
        <f t="shared" si="64"/>
        <v>4031.885000000002</v>
      </c>
      <c r="L145" s="27">
        <f t="shared" si="64"/>
        <v>1984.9279999999926</v>
      </c>
      <c r="M145" s="27">
        <f t="shared" si="64"/>
        <v>868.4059999999954</v>
      </c>
      <c r="N145" s="28">
        <f t="shared" si="64"/>
        <v>248.11600000000908</v>
      </c>
      <c r="O145" s="53">
        <f t="shared" si="65"/>
        <v>40815.082</v>
      </c>
    </row>
    <row r="146" spans="2:15" ht="13.5">
      <c r="B146" s="85"/>
      <c r="C146" s="76" t="s">
        <v>32</v>
      </c>
      <c r="D146" s="77">
        <f aca="true" t="shared" si="66" ref="D146:E149">D40</f>
        <v>62580</v>
      </c>
      <c r="E146" s="78">
        <f t="shared" si="66"/>
        <v>1.3</v>
      </c>
      <c r="F146" s="86">
        <f t="shared" si="63"/>
        <v>10200.54</v>
      </c>
      <c r="G146" s="86">
        <f t="shared" si="64"/>
        <v>11389.559999999998</v>
      </c>
      <c r="H146" s="86">
        <f t="shared" si="64"/>
        <v>11389.560000000005</v>
      </c>
      <c r="I146" s="86">
        <f t="shared" si="64"/>
        <v>13705.019999999997</v>
      </c>
      <c r="J146" s="86">
        <f t="shared" si="64"/>
        <v>9449.580000000002</v>
      </c>
      <c r="K146" s="86">
        <f t="shared" si="64"/>
        <v>4067.699999999997</v>
      </c>
      <c r="L146" s="86">
        <f t="shared" si="64"/>
        <v>1627.0800000000017</v>
      </c>
      <c r="M146" s="86">
        <f t="shared" si="64"/>
        <v>625.7999999999956</v>
      </c>
      <c r="N146" s="87">
        <f t="shared" si="64"/>
        <v>125.16000000000349</v>
      </c>
      <c r="O146" s="53">
        <f t="shared" si="65"/>
        <v>40989.9</v>
      </c>
    </row>
    <row r="147" spans="2:15" ht="13.5">
      <c r="B147" s="88"/>
      <c r="C147" s="17" t="s">
        <v>36</v>
      </c>
      <c r="D147" s="22">
        <f t="shared" si="66"/>
        <v>60773</v>
      </c>
      <c r="E147" s="18">
        <f t="shared" si="66"/>
        <v>1.3</v>
      </c>
      <c r="F147" s="25">
        <f t="shared" si="63"/>
        <v>8994.404</v>
      </c>
      <c r="G147" s="25">
        <f t="shared" si="64"/>
        <v>10939.139999999998</v>
      </c>
      <c r="H147" s="25">
        <f t="shared" si="64"/>
        <v>12336.919000000005</v>
      </c>
      <c r="I147" s="25">
        <f t="shared" si="64"/>
        <v>12823.103000000003</v>
      </c>
      <c r="J147" s="25">
        <f t="shared" si="64"/>
        <v>8325.900999999998</v>
      </c>
      <c r="K147" s="25">
        <f t="shared" si="64"/>
        <v>4193.336999999992</v>
      </c>
      <c r="L147" s="25">
        <f t="shared" si="64"/>
        <v>2005.5089999999982</v>
      </c>
      <c r="M147" s="25">
        <f t="shared" si="64"/>
        <v>790.0490000000063</v>
      </c>
      <c r="N147" s="26">
        <f t="shared" si="64"/>
        <v>364.637999999999</v>
      </c>
      <c r="O147" s="53">
        <f t="shared" si="65"/>
        <v>40839.456000000006</v>
      </c>
    </row>
    <row r="148" spans="2:15" ht="13.5">
      <c r="B148" s="40"/>
      <c r="C148" s="7">
        <v>12</v>
      </c>
      <c r="D148" s="24">
        <f t="shared" si="66"/>
        <v>67791</v>
      </c>
      <c r="E148" s="8">
        <f t="shared" si="66"/>
        <v>1.4</v>
      </c>
      <c r="F148" s="29">
        <f t="shared" si="63"/>
        <v>9829.695</v>
      </c>
      <c r="G148" s="29">
        <f t="shared" si="64"/>
        <v>11660.051999999996</v>
      </c>
      <c r="H148" s="29">
        <f t="shared" si="64"/>
        <v>13625.991000000002</v>
      </c>
      <c r="I148" s="29">
        <f t="shared" si="64"/>
        <v>14575.065000000002</v>
      </c>
      <c r="J148" s="29">
        <f t="shared" si="64"/>
        <v>10439.813999999998</v>
      </c>
      <c r="K148" s="29">
        <f t="shared" si="64"/>
        <v>4541.997000000003</v>
      </c>
      <c r="L148" s="29">
        <f t="shared" si="64"/>
        <v>2033.729999999996</v>
      </c>
      <c r="M148" s="29">
        <f t="shared" si="64"/>
        <v>813.4919999999984</v>
      </c>
      <c r="N148" s="30">
        <f t="shared" si="64"/>
        <v>271.1640000000043</v>
      </c>
      <c r="O148" s="53">
        <f t="shared" si="65"/>
        <v>46301.253000000004</v>
      </c>
    </row>
    <row r="149" spans="2:15" ht="13.5">
      <c r="B149" s="40"/>
      <c r="C149" s="7" t="s">
        <v>37</v>
      </c>
      <c r="D149" s="24">
        <f t="shared" si="66"/>
        <v>85954</v>
      </c>
      <c r="E149" s="8">
        <f t="shared" si="66"/>
        <v>1.7</v>
      </c>
      <c r="F149" s="29">
        <f t="shared" si="63"/>
        <v>11002.112</v>
      </c>
      <c r="G149" s="29">
        <f t="shared" si="64"/>
        <v>14010.501999999999</v>
      </c>
      <c r="H149" s="29">
        <f t="shared" si="64"/>
        <v>16417.214000000004</v>
      </c>
      <c r="I149" s="29">
        <f t="shared" si="64"/>
        <v>19769.42</v>
      </c>
      <c r="J149" s="29">
        <f t="shared" si="64"/>
        <v>14096.455999999998</v>
      </c>
      <c r="K149" s="29">
        <f t="shared" si="64"/>
        <v>6188.688000000009</v>
      </c>
      <c r="L149" s="29">
        <f t="shared" si="64"/>
        <v>2750.527999999991</v>
      </c>
      <c r="M149" s="29">
        <f t="shared" si="64"/>
        <v>1117.4019999999873</v>
      </c>
      <c r="N149" s="30">
        <f t="shared" si="64"/>
        <v>601.6780000000144</v>
      </c>
      <c r="O149" s="53">
        <f t="shared" si="65"/>
        <v>60941.386000000006</v>
      </c>
    </row>
    <row r="150" spans="3:4" ht="13.5">
      <c r="C150" s="70" t="s">
        <v>41</v>
      </c>
      <c r="D150" s="69">
        <f>D149/D148-1</f>
        <v>0.26792642091133034</v>
      </c>
    </row>
    <row r="151" ht="13.5">
      <c r="J151" s="3" t="s">
        <v>15</v>
      </c>
    </row>
    <row r="152" spans="3:15" ht="18">
      <c r="C152" s="10"/>
      <c r="D152" s="11" t="s">
        <v>5</v>
      </c>
      <c r="E152" s="34" t="s">
        <v>26</v>
      </c>
      <c r="F152" s="11" t="s">
        <v>6</v>
      </c>
      <c r="G152" s="11" t="s">
        <v>7</v>
      </c>
      <c r="H152" s="11" t="s">
        <v>8</v>
      </c>
      <c r="I152" s="11" t="s">
        <v>9</v>
      </c>
      <c r="J152" s="11" t="s">
        <v>10</v>
      </c>
      <c r="K152" s="11" t="s">
        <v>11</v>
      </c>
      <c r="L152" s="11" t="s">
        <v>12</v>
      </c>
      <c r="M152" s="11" t="s">
        <v>13</v>
      </c>
      <c r="N152" s="12" t="s">
        <v>14</v>
      </c>
      <c r="O152" s="55"/>
    </row>
    <row r="153" spans="2:15" ht="13.5">
      <c r="B153" s="39" t="s">
        <v>29</v>
      </c>
      <c r="C153" s="17" t="s">
        <v>23</v>
      </c>
      <c r="D153" s="22">
        <v>190349</v>
      </c>
      <c r="E153" s="18">
        <v>3.6</v>
      </c>
      <c r="F153" s="18">
        <v>10.1</v>
      </c>
      <c r="G153" s="18">
        <v>25.4</v>
      </c>
      <c r="H153" s="18">
        <v>42.9</v>
      </c>
      <c r="I153" s="18">
        <v>66.6</v>
      </c>
      <c r="J153" s="18">
        <v>82.1</v>
      </c>
      <c r="K153" s="18">
        <v>90.6</v>
      </c>
      <c r="L153" s="18">
        <v>95.3</v>
      </c>
      <c r="M153" s="18">
        <v>97.8</v>
      </c>
      <c r="N153" s="19">
        <v>100</v>
      </c>
      <c r="O153" s="56"/>
    </row>
    <row r="154" spans="2:15" ht="13.5">
      <c r="B154" s="40"/>
      <c r="C154" s="7" t="s">
        <v>24</v>
      </c>
      <c r="D154" s="24">
        <v>182462</v>
      </c>
      <c r="E154" s="8">
        <v>3.5</v>
      </c>
      <c r="F154" s="8">
        <v>10.6</v>
      </c>
      <c r="G154" s="8">
        <v>26.9</v>
      </c>
      <c r="H154" s="8">
        <v>45.1</v>
      </c>
      <c r="I154" s="8">
        <v>68.1</v>
      </c>
      <c r="J154" s="8">
        <v>83.2</v>
      </c>
      <c r="K154" s="8">
        <v>91.3</v>
      </c>
      <c r="L154" s="8">
        <v>95.7</v>
      </c>
      <c r="M154" s="8">
        <v>98</v>
      </c>
      <c r="N154" s="9">
        <v>100</v>
      </c>
      <c r="O154" s="56"/>
    </row>
    <row r="155" spans="2:15" ht="5.25" customHeight="1">
      <c r="B155" s="40"/>
      <c r="C155" s="7"/>
      <c r="D155" s="24"/>
      <c r="E155" s="8"/>
      <c r="F155" s="8"/>
      <c r="G155" s="8"/>
      <c r="H155" s="8"/>
      <c r="I155" s="8"/>
      <c r="J155" s="8"/>
      <c r="K155" s="8"/>
      <c r="L155" s="8"/>
      <c r="M155" s="8"/>
      <c r="N155" s="9"/>
      <c r="O155" s="56"/>
    </row>
    <row r="156" spans="2:15" ht="13.5">
      <c r="B156" s="40"/>
      <c r="C156" s="7" t="s">
        <v>38</v>
      </c>
      <c r="D156" s="24">
        <v>169968</v>
      </c>
      <c r="E156" s="8">
        <v>3.6</v>
      </c>
      <c r="F156" s="8">
        <v>9.7</v>
      </c>
      <c r="G156" s="8">
        <v>28.5</v>
      </c>
      <c r="H156" s="8">
        <v>48.8</v>
      </c>
      <c r="I156" s="8">
        <v>69.7</v>
      </c>
      <c r="J156" s="8">
        <v>84.7</v>
      </c>
      <c r="K156" s="8">
        <v>92.8</v>
      </c>
      <c r="L156" s="8">
        <v>97</v>
      </c>
      <c r="M156" s="8">
        <v>99.1</v>
      </c>
      <c r="N156" s="9">
        <v>100</v>
      </c>
      <c r="O156" s="56"/>
    </row>
    <row r="157" spans="2:15" ht="13.5">
      <c r="B157" s="40"/>
      <c r="C157" s="7" t="s">
        <v>37</v>
      </c>
      <c r="D157" s="24">
        <v>204497</v>
      </c>
      <c r="E157" s="8">
        <v>4.1</v>
      </c>
      <c r="F157" s="8">
        <v>9.6</v>
      </c>
      <c r="G157" s="8">
        <v>27.1</v>
      </c>
      <c r="H157" s="8">
        <v>47.3</v>
      </c>
      <c r="I157" s="8">
        <v>68.9</v>
      </c>
      <c r="J157" s="8">
        <v>84.1</v>
      </c>
      <c r="K157" s="8">
        <v>92.5</v>
      </c>
      <c r="L157" s="8">
        <v>97</v>
      </c>
      <c r="M157" s="8">
        <v>99.2</v>
      </c>
      <c r="N157" s="9">
        <v>100</v>
      </c>
      <c r="O157" s="56"/>
    </row>
    <row r="158" spans="3:4" ht="13.5">
      <c r="C158" s="70" t="s">
        <v>41</v>
      </c>
      <c r="D158" s="69">
        <f>D157/D156-1</f>
        <v>0.20315000470676825</v>
      </c>
    </row>
    <row r="159" spans="3:15" ht="18">
      <c r="C159" s="10"/>
      <c r="D159" s="11" t="s">
        <v>5</v>
      </c>
      <c r="E159" s="34" t="s">
        <v>26</v>
      </c>
      <c r="F159" s="11" t="s">
        <v>6</v>
      </c>
      <c r="G159" s="11" t="s">
        <v>7</v>
      </c>
      <c r="H159" s="11" t="s">
        <v>8</v>
      </c>
      <c r="I159" s="11" t="s">
        <v>9</v>
      </c>
      <c r="J159" s="11" t="s">
        <v>10</v>
      </c>
      <c r="K159" s="11" t="s">
        <v>11</v>
      </c>
      <c r="L159" s="11" t="s">
        <v>12</v>
      </c>
      <c r="M159" s="11" t="s">
        <v>13</v>
      </c>
      <c r="N159" s="12" t="s">
        <v>14</v>
      </c>
      <c r="O159" s="55"/>
    </row>
    <row r="160" spans="2:15" ht="13.5">
      <c r="B160" s="39" t="s">
        <v>28</v>
      </c>
      <c r="C160" s="17" t="s">
        <v>23</v>
      </c>
      <c r="D160" s="22">
        <v>206374</v>
      </c>
      <c r="E160" s="18">
        <v>3.9</v>
      </c>
      <c r="F160" s="18">
        <v>10</v>
      </c>
      <c r="G160" s="18">
        <v>28.9</v>
      </c>
      <c r="H160" s="18">
        <v>49.6</v>
      </c>
      <c r="I160" s="18">
        <v>67.1</v>
      </c>
      <c r="J160" s="18">
        <v>80</v>
      </c>
      <c r="K160" s="18">
        <v>89</v>
      </c>
      <c r="L160" s="18">
        <v>94.6</v>
      </c>
      <c r="M160" s="18">
        <v>97.8</v>
      </c>
      <c r="N160" s="19">
        <v>100</v>
      </c>
      <c r="O160" s="56"/>
    </row>
    <row r="161" spans="2:15" ht="13.5">
      <c r="B161" s="40"/>
      <c r="C161" s="7" t="s">
        <v>24</v>
      </c>
      <c r="D161" s="24">
        <v>205907</v>
      </c>
      <c r="E161" s="8">
        <v>4</v>
      </c>
      <c r="F161" s="8">
        <v>10.6</v>
      </c>
      <c r="G161" s="8">
        <v>29.5</v>
      </c>
      <c r="H161" s="8">
        <v>49.9</v>
      </c>
      <c r="I161" s="8">
        <v>67.7</v>
      </c>
      <c r="J161" s="8">
        <v>80.6</v>
      </c>
      <c r="K161" s="8">
        <v>89.4</v>
      </c>
      <c r="L161" s="8">
        <v>94.8</v>
      </c>
      <c r="M161" s="8">
        <v>97.9</v>
      </c>
      <c r="N161" s="9">
        <v>100</v>
      </c>
      <c r="O161" s="56"/>
    </row>
    <row r="162" spans="2:15" ht="5.25" customHeight="1">
      <c r="B162" s="40"/>
      <c r="C162" s="7"/>
      <c r="D162" s="24"/>
      <c r="E162" s="8"/>
      <c r="F162" s="8"/>
      <c r="G162" s="8"/>
      <c r="H162" s="8"/>
      <c r="I162" s="8"/>
      <c r="J162" s="8"/>
      <c r="K162" s="8"/>
      <c r="L162" s="8"/>
      <c r="M162" s="8"/>
      <c r="N162" s="9"/>
      <c r="O162" s="56"/>
    </row>
    <row r="163" spans="2:15" ht="13.5">
      <c r="B163" s="40"/>
      <c r="C163" s="7" t="s">
        <v>38</v>
      </c>
      <c r="D163" s="24">
        <v>202630</v>
      </c>
      <c r="E163" s="8">
        <v>4.3</v>
      </c>
      <c r="F163" s="8">
        <v>10.7</v>
      </c>
      <c r="G163" s="8">
        <v>29.9</v>
      </c>
      <c r="H163" s="8">
        <v>51.2</v>
      </c>
      <c r="I163" s="8">
        <v>69.8</v>
      </c>
      <c r="J163" s="8">
        <v>82.8</v>
      </c>
      <c r="K163" s="8">
        <v>90.6</v>
      </c>
      <c r="L163" s="8">
        <v>95.6</v>
      </c>
      <c r="M163" s="8">
        <v>98.4</v>
      </c>
      <c r="N163" s="9">
        <v>100</v>
      </c>
      <c r="O163" s="56"/>
    </row>
    <row r="164" spans="2:15" ht="13.5">
      <c r="B164" s="40"/>
      <c r="C164" s="7" t="s">
        <v>37</v>
      </c>
      <c r="D164" s="24">
        <v>238928</v>
      </c>
      <c r="E164" s="8">
        <v>4.8</v>
      </c>
      <c r="F164" s="8">
        <v>9.9</v>
      </c>
      <c r="G164" s="8">
        <v>28.3</v>
      </c>
      <c r="H164" s="8">
        <v>49.4</v>
      </c>
      <c r="I164" s="8">
        <v>68.6</v>
      </c>
      <c r="J164" s="8">
        <v>82.3</v>
      </c>
      <c r="K164" s="8">
        <v>90.5</v>
      </c>
      <c r="L164" s="8">
        <v>95.5</v>
      </c>
      <c r="M164" s="8">
        <v>98.4</v>
      </c>
      <c r="N164" s="9">
        <v>100</v>
      </c>
      <c r="O164" s="56"/>
    </row>
    <row r="165" spans="3:4" ht="13.5">
      <c r="C165" s="70" t="s">
        <v>41</v>
      </c>
      <c r="D165" s="69">
        <f>D164/D163-1</f>
        <v>0.17913438286532113</v>
      </c>
    </row>
    <row r="166" spans="3:15" ht="18">
      <c r="C166" s="10"/>
      <c r="D166" s="11" t="s">
        <v>5</v>
      </c>
      <c r="E166" s="34" t="s">
        <v>26</v>
      </c>
      <c r="F166" s="11" t="s">
        <v>6</v>
      </c>
      <c r="G166" s="11" t="s">
        <v>7</v>
      </c>
      <c r="H166" s="11" t="s">
        <v>8</v>
      </c>
      <c r="I166" s="11" t="s">
        <v>9</v>
      </c>
      <c r="J166" s="11" t="s">
        <v>10</v>
      </c>
      <c r="K166" s="11" t="s">
        <v>11</v>
      </c>
      <c r="L166" s="11" t="s">
        <v>12</v>
      </c>
      <c r="M166" s="11" t="s">
        <v>13</v>
      </c>
      <c r="N166" s="12" t="s">
        <v>14</v>
      </c>
      <c r="O166" s="55"/>
    </row>
    <row r="167" spans="2:15" ht="13.5">
      <c r="B167" s="39" t="s">
        <v>40</v>
      </c>
      <c r="C167" s="17" t="s">
        <v>23</v>
      </c>
      <c r="D167" s="22">
        <v>667124</v>
      </c>
      <c r="E167" s="18">
        <v>12.6</v>
      </c>
      <c r="F167" s="18">
        <v>3.9</v>
      </c>
      <c r="G167" s="18">
        <v>15.4</v>
      </c>
      <c r="H167" s="18">
        <v>35</v>
      </c>
      <c r="I167" s="18">
        <v>62</v>
      </c>
      <c r="J167" s="18">
        <v>81.9</v>
      </c>
      <c r="K167" s="18">
        <v>92.1</v>
      </c>
      <c r="L167" s="18">
        <v>96.7</v>
      </c>
      <c r="M167" s="18">
        <v>98.7</v>
      </c>
      <c r="N167" s="19">
        <v>100</v>
      </c>
      <c r="O167" s="56"/>
    </row>
    <row r="168" spans="2:15" ht="13.5">
      <c r="B168" s="40"/>
      <c r="C168" s="7" t="s">
        <v>24</v>
      </c>
      <c r="D168" s="24">
        <v>657557</v>
      </c>
      <c r="E168" s="8">
        <v>12.7</v>
      </c>
      <c r="F168" s="8">
        <v>4</v>
      </c>
      <c r="G168" s="8">
        <v>15.6</v>
      </c>
      <c r="H168" s="8">
        <v>35.7</v>
      </c>
      <c r="I168" s="8">
        <v>62.7</v>
      </c>
      <c r="J168" s="8">
        <v>82.5</v>
      </c>
      <c r="K168" s="8">
        <v>92.5</v>
      </c>
      <c r="L168" s="8">
        <v>96.9</v>
      </c>
      <c r="M168" s="8">
        <v>98.7</v>
      </c>
      <c r="N168" s="9">
        <v>100</v>
      </c>
      <c r="O168" s="56"/>
    </row>
    <row r="169" spans="2:15" ht="5.25" customHeight="1">
      <c r="B169" s="40"/>
      <c r="C169" s="7"/>
      <c r="D169" s="24"/>
      <c r="E169" s="8"/>
      <c r="F169" s="8"/>
      <c r="G169" s="8"/>
      <c r="H169" s="8"/>
      <c r="I169" s="8"/>
      <c r="J169" s="8"/>
      <c r="K169" s="8"/>
      <c r="L169" s="8"/>
      <c r="M169" s="8"/>
      <c r="N169" s="9"/>
      <c r="O169" s="56"/>
    </row>
    <row r="170" spans="2:15" ht="13.5">
      <c r="B170" s="40"/>
      <c r="C170" s="7" t="s">
        <v>38</v>
      </c>
      <c r="D170" s="24">
        <v>611996</v>
      </c>
      <c r="E170" s="8">
        <v>12.8</v>
      </c>
      <c r="F170" s="8">
        <v>3.4</v>
      </c>
      <c r="G170" s="8">
        <v>15</v>
      </c>
      <c r="H170" s="8">
        <v>35.5</v>
      </c>
      <c r="I170" s="8">
        <v>64.2</v>
      </c>
      <c r="J170" s="8">
        <v>85.1</v>
      </c>
      <c r="K170" s="8">
        <v>94.4</v>
      </c>
      <c r="L170" s="8">
        <v>98.1</v>
      </c>
      <c r="M170" s="8">
        <v>99.3</v>
      </c>
      <c r="N170" s="9">
        <v>100</v>
      </c>
      <c r="O170" s="56"/>
    </row>
    <row r="171" spans="2:15" ht="13.5">
      <c r="B171" s="40"/>
      <c r="C171" s="7" t="s">
        <v>37</v>
      </c>
      <c r="D171" s="24">
        <v>666288</v>
      </c>
      <c r="E171" s="8">
        <v>13.4</v>
      </c>
      <c r="F171" s="8">
        <v>3.3</v>
      </c>
      <c r="G171" s="8">
        <v>14.2</v>
      </c>
      <c r="H171" s="8">
        <v>34.5</v>
      </c>
      <c r="I171" s="8">
        <v>63.7</v>
      </c>
      <c r="J171" s="8">
        <v>85.2</v>
      </c>
      <c r="K171" s="8">
        <v>94.4</v>
      </c>
      <c r="L171" s="8">
        <v>98.1</v>
      </c>
      <c r="M171" s="8">
        <v>99.3</v>
      </c>
      <c r="N171" s="9">
        <v>100</v>
      </c>
      <c r="O171" s="56"/>
    </row>
    <row r="172" spans="3:4" ht="13.5">
      <c r="C172" s="70" t="s">
        <v>41</v>
      </c>
      <c r="D172" s="69">
        <f>D171/D170-1</f>
        <v>0.08871299812417077</v>
      </c>
    </row>
    <row r="173" spans="3:15" ht="18">
      <c r="C173" s="10"/>
      <c r="D173" s="11" t="s">
        <v>5</v>
      </c>
      <c r="E173" s="34" t="s">
        <v>26</v>
      </c>
      <c r="F173" s="11" t="s">
        <v>6</v>
      </c>
      <c r="G173" s="11" t="s">
        <v>7</v>
      </c>
      <c r="H173" s="11" t="s">
        <v>8</v>
      </c>
      <c r="I173" s="11" t="s">
        <v>9</v>
      </c>
      <c r="J173" s="11" t="s">
        <v>10</v>
      </c>
      <c r="K173" s="11" t="s">
        <v>11</v>
      </c>
      <c r="L173" s="11" t="s">
        <v>12</v>
      </c>
      <c r="M173" s="11" t="s">
        <v>13</v>
      </c>
      <c r="N173" s="12" t="s">
        <v>14</v>
      </c>
      <c r="O173" s="55"/>
    </row>
    <row r="174" spans="2:15" ht="13.5">
      <c r="B174" s="39" t="s">
        <v>30</v>
      </c>
      <c r="C174" s="17" t="s">
        <v>23</v>
      </c>
      <c r="D174" s="25">
        <v>5314706</v>
      </c>
      <c r="E174" s="18">
        <v>100</v>
      </c>
      <c r="F174" s="18">
        <v>6.4</v>
      </c>
      <c r="G174" s="18">
        <v>19.4</v>
      </c>
      <c r="H174" s="18">
        <v>37.9</v>
      </c>
      <c r="I174" s="18">
        <v>63</v>
      </c>
      <c r="J174" s="18">
        <v>80.3</v>
      </c>
      <c r="K174" s="18">
        <v>90.2</v>
      </c>
      <c r="L174" s="18">
        <v>95.5</v>
      </c>
      <c r="M174" s="18">
        <v>98</v>
      </c>
      <c r="N174" s="19">
        <v>100</v>
      </c>
      <c r="O174" s="56"/>
    </row>
    <row r="175" spans="2:15" ht="13.5">
      <c r="B175" s="40"/>
      <c r="C175" s="7" t="s">
        <v>24</v>
      </c>
      <c r="D175" s="29">
        <v>5166628</v>
      </c>
      <c r="E175" s="8">
        <v>100</v>
      </c>
      <c r="F175" s="8">
        <v>6.7</v>
      </c>
      <c r="G175" s="8">
        <v>20.6</v>
      </c>
      <c r="H175" s="8">
        <v>40.4</v>
      </c>
      <c r="I175" s="8">
        <v>65.5</v>
      </c>
      <c r="J175" s="8">
        <v>82.1</v>
      </c>
      <c r="K175" s="8">
        <v>91.3</v>
      </c>
      <c r="L175" s="8">
        <v>96.1</v>
      </c>
      <c r="M175" s="8">
        <v>98.4</v>
      </c>
      <c r="N175" s="9">
        <v>100</v>
      </c>
      <c r="O175" s="56"/>
    </row>
    <row r="176" spans="2:15" ht="5.25" customHeight="1">
      <c r="B176" s="40"/>
      <c r="C176" s="7"/>
      <c r="D176" s="24"/>
      <c r="E176" s="8"/>
      <c r="F176" s="8"/>
      <c r="G176" s="8"/>
      <c r="H176" s="8"/>
      <c r="I176" s="8"/>
      <c r="J176" s="8"/>
      <c r="K176" s="8"/>
      <c r="L176" s="8"/>
      <c r="M176" s="8"/>
      <c r="N176" s="9"/>
      <c r="O176" s="56"/>
    </row>
    <row r="177" spans="2:15" ht="13.5">
      <c r="B177" s="40"/>
      <c r="C177" s="7" t="s">
        <v>38</v>
      </c>
      <c r="D177" s="29">
        <v>4762847</v>
      </c>
      <c r="E177" s="8">
        <v>100</v>
      </c>
      <c r="F177" s="8">
        <v>7.3</v>
      </c>
      <c r="G177" s="8">
        <v>22.3</v>
      </c>
      <c r="H177" s="8">
        <v>44.1</v>
      </c>
      <c r="I177" s="8">
        <v>69.5</v>
      </c>
      <c r="J177" s="8">
        <v>85.3</v>
      </c>
      <c r="K177" s="8">
        <v>93.1</v>
      </c>
      <c r="L177" s="8">
        <v>97.1</v>
      </c>
      <c r="M177" s="8">
        <v>99</v>
      </c>
      <c r="N177" s="9">
        <v>100</v>
      </c>
      <c r="O177" s="56"/>
    </row>
    <row r="178" spans="2:15" ht="13.5">
      <c r="B178" s="40"/>
      <c r="C178" s="7" t="s">
        <v>37</v>
      </c>
      <c r="D178" s="29">
        <v>4985024</v>
      </c>
      <c r="E178" s="8">
        <v>100</v>
      </c>
      <c r="F178" s="8">
        <v>6.8</v>
      </c>
      <c r="G178" s="8">
        <v>21.2</v>
      </c>
      <c r="H178" s="8">
        <v>42.7</v>
      </c>
      <c r="I178" s="8">
        <v>67.9</v>
      </c>
      <c r="J178" s="8">
        <v>84.6</v>
      </c>
      <c r="K178" s="8">
        <v>92.7</v>
      </c>
      <c r="L178" s="8">
        <v>96.8</v>
      </c>
      <c r="M178" s="8">
        <v>98.8</v>
      </c>
      <c r="N178" s="9">
        <v>100</v>
      </c>
      <c r="O178" s="56"/>
    </row>
    <row r="179" spans="3:5" ht="13.5">
      <c r="C179" s="70" t="s">
        <v>41</v>
      </c>
      <c r="D179" s="69">
        <f>D178/D177-1</f>
        <v>0.04664793977215731</v>
      </c>
      <c r="E179" s="69"/>
    </row>
    <row r="180" ht="13.5">
      <c r="I180" s="31" t="s">
        <v>27</v>
      </c>
    </row>
    <row r="181" spans="3:15" ht="18">
      <c r="C181" s="10"/>
      <c r="D181" s="11" t="s">
        <v>5</v>
      </c>
      <c r="E181" s="34" t="s">
        <v>26</v>
      </c>
      <c r="F181" s="11" t="s">
        <v>6</v>
      </c>
      <c r="G181" s="11" t="s">
        <v>7</v>
      </c>
      <c r="H181" s="11" t="s">
        <v>8</v>
      </c>
      <c r="I181" s="11" t="s">
        <v>9</v>
      </c>
      <c r="J181" s="11" t="s">
        <v>10</v>
      </c>
      <c r="K181" s="11" t="s">
        <v>11</v>
      </c>
      <c r="L181" s="11" t="s">
        <v>12</v>
      </c>
      <c r="M181" s="11" t="s">
        <v>13</v>
      </c>
      <c r="N181" s="12" t="s">
        <v>14</v>
      </c>
      <c r="O181" s="55"/>
    </row>
    <row r="182" spans="2:15" ht="13.5">
      <c r="B182" s="39" t="s">
        <v>29</v>
      </c>
      <c r="C182" s="17" t="s">
        <v>23</v>
      </c>
      <c r="D182" s="22">
        <v>190349</v>
      </c>
      <c r="E182" s="18">
        <v>3.6</v>
      </c>
      <c r="F182" s="41">
        <f>F153*D153/100</f>
        <v>19225.249</v>
      </c>
      <c r="G182" s="41">
        <f aca="true" t="shared" si="67" ref="G182:N183">G153*$D153/100-F153*$D153/100</f>
        <v>29123.396999999994</v>
      </c>
      <c r="H182" s="41">
        <f t="shared" si="67"/>
        <v>33311.075</v>
      </c>
      <c r="I182" s="41">
        <f t="shared" si="67"/>
        <v>45112.71299999999</v>
      </c>
      <c r="J182" s="41">
        <f t="shared" si="67"/>
        <v>29504.095</v>
      </c>
      <c r="K182" s="41">
        <f t="shared" si="67"/>
        <v>16179.665000000008</v>
      </c>
      <c r="L182" s="41">
        <f t="shared" si="67"/>
        <v>8946.402999999991</v>
      </c>
      <c r="M182" s="41">
        <f t="shared" si="67"/>
        <v>4758.725000000006</v>
      </c>
      <c r="N182" s="42">
        <f t="shared" si="67"/>
        <v>4187.678000000014</v>
      </c>
      <c r="O182" s="54"/>
    </row>
    <row r="183" spans="2:15" ht="13.5">
      <c r="B183" s="40"/>
      <c r="C183" s="7" t="s">
        <v>24</v>
      </c>
      <c r="D183" s="24">
        <v>182462</v>
      </c>
      <c r="E183" s="8">
        <v>3.5</v>
      </c>
      <c r="F183" s="43">
        <f>F154*D154/100</f>
        <v>19340.971999999998</v>
      </c>
      <c r="G183" s="43">
        <f t="shared" si="67"/>
        <v>29741.306</v>
      </c>
      <c r="H183" s="43">
        <f t="shared" si="67"/>
        <v>33208.08400000001</v>
      </c>
      <c r="I183" s="43">
        <f t="shared" si="67"/>
        <v>41966.25999999998</v>
      </c>
      <c r="J183" s="43">
        <f t="shared" si="67"/>
        <v>27551.762000000002</v>
      </c>
      <c r="K183" s="43">
        <f t="shared" si="67"/>
        <v>14779.421999999991</v>
      </c>
      <c r="L183" s="43">
        <f t="shared" si="67"/>
        <v>8028.328000000038</v>
      </c>
      <c r="M183" s="43">
        <f t="shared" si="67"/>
        <v>4196.625999999989</v>
      </c>
      <c r="N183" s="44">
        <f t="shared" si="67"/>
        <v>3649.2399999999907</v>
      </c>
      <c r="O183" s="54"/>
    </row>
    <row r="184" spans="2:15" ht="5.25" customHeight="1">
      <c r="B184" s="40"/>
      <c r="C184" s="7"/>
      <c r="D184" s="24"/>
      <c r="E184" s="8"/>
      <c r="F184" s="8"/>
      <c r="G184" s="8"/>
      <c r="H184" s="8"/>
      <c r="I184" s="8"/>
      <c r="J184" s="8"/>
      <c r="K184" s="8"/>
      <c r="L184" s="8"/>
      <c r="M184" s="8"/>
      <c r="N184" s="9"/>
      <c r="O184" s="56"/>
    </row>
    <row r="185" spans="2:15" ht="13.5">
      <c r="B185" s="40"/>
      <c r="C185" s="7" t="s">
        <v>38</v>
      </c>
      <c r="D185" s="24">
        <f>D156</f>
        <v>169968</v>
      </c>
      <c r="E185" s="8">
        <f>E156</f>
        <v>3.6</v>
      </c>
      <c r="F185" s="43">
        <f>F156*D156/100</f>
        <v>16486.895999999997</v>
      </c>
      <c r="G185" s="43">
        <f aca="true" t="shared" si="68" ref="G185:N186">G156*$D156/100-F156*$D156/100</f>
        <v>31953.984</v>
      </c>
      <c r="H185" s="43">
        <f t="shared" si="68"/>
        <v>34503.50399999999</v>
      </c>
      <c r="I185" s="43">
        <f t="shared" si="68"/>
        <v>35523.312000000005</v>
      </c>
      <c r="J185" s="43">
        <f t="shared" si="68"/>
        <v>25495.20000000001</v>
      </c>
      <c r="K185" s="43">
        <f t="shared" si="68"/>
        <v>13767.407999999996</v>
      </c>
      <c r="L185" s="43">
        <f t="shared" si="68"/>
        <v>7138.655999999988</v>
      </c>
      <c r="M185" s="43">
        <f t="shared" si="68"/>
        <v>3569.3280000000086</v>
      </c>
      <c r="N185" s="44">
        <f t="shared" si="68"/>
        <v>1529.7119999999995</v>
      </c>
      <c r="O185" s="54"/>
    </row>
    <row r="186" spans="2:15" ht="13.5">
      <c r="B186" s="40"/>
      <c r="C186" s="7" t="s">
        <v>37</v>
      </c>
      <c r="D186" s="24">
        <f>D157</f>
        <v>204497</v>
      </c>
      <c r="E186" s="8">
        <f>E157</f>
        <v>4.1</v>
      </c>
      <c r="F186" s="43">
        <f>F157*D157/100</f>
        <v>19631.712</v>
      </c>
      <c r="G186" s="43">
        <f t="shared" si="68"/>
        <v>35786.975000000006</v>
      </c>
      <c r="H186" s="43">
        <f t="shared" si="68"/>
        <v>41308.393999999986</v>
      </c>
      <c r="I186" s="43">
        <f t="shared" si="68"/>
        <v>44171.35200000003</v>
      </c>
      <c r="J186" s="43">
        <f t="shared" si="68"/>
        <v>31083.543999999965</v>
      </c>
      <c r="K186" s="43">
        <f t="shared" si="68"/>
        <v>17177.74800000002</v>
      </c>
      <c r="L186" s="43">
        <f t="shared" si="68"/>
        <v>9202.36499999999</v>
      </c>
      <c r="M186" s="43">
        <f t="shared" si="68"/>
        <v>4498.9340000000375</v>
      </c>
      <c r="N186" s="44">
        <f t="shared" si="68"/>
        <v>1635.975999999966</v>
      </c>
      <c r="O186" s="54"/>
    </row>
    <row r="188" spans="3:15" ht="18">
      <c r="C188" s="10"/>
      <c r="D188" s="11" t="s">
        <v>5</v>
      </c>
      <c r="E188" s="34" t="s">
        <v>26</v>
      </c>
      <c r="F188" s="11" t="s">
        <v>6</v>
      </c>
      <c r="G188" s="11" t="s">
        <v>7</v>
      </c>
      <c r="H188" s="11" t="s">
        <v>8</v>
      </c>
      <c r="I188" s="11" t="s">
        <v>9</v>
      </c>
      <c r="J188" s="11" t="s">
        <v>10</v>
      </c>
      <c r="K188" s="11" t="s">
        <v>11</v>
      </c>
      <c r="L188" s="11" t="s">
        <v>12</v>
      </c>
      <c r="M188" s="11" t="s">
        <v>13</v>
      </c>
      <c r="N188" s="12" t="s">
        <v>14</v>
      </c>
      <c r="O188" s="55"/>
    </row>
    <row r="189" spans="2:15" ht="13.5">
      <c r="B189" s="39" t="s">
        <v>28</v>
      </c>
      <c r="C189" s="17" t="s">
        <v>23</v>
      </c>
      <c r="D189" s="22">
        <v>206374</v>
      </c>
      <c r="E189" s="18">
        <v>3.9</v>
      </c>
      <c r="F189" s="41">
        <f>F160*D160/100</f>
        <v>20637.4</v>
      </c>
      <c r="G189" s="41">
        <f>G160*$D160/100-F160*$D160/100</f>
        <v>39004.685999999994</v>
      </c>
      <c r="H189" s="41">
        <f aca="true" t="shared" si="69" ref="H189:N189">H160*$D160/100-G160*$D160/100</f>
        <v>42719.418000000005</v>
      </c>
      <c r="I189" s="41">
        <f t="shared" si="69"/>
        <v>36115.45</v>
      </c>
      <c r="J189" s="41">
        <f t="shared" si="69"/>
        <v>26622.246000000014</v>
      </c>
      <c r="K189" s="41">
        <f t="shared" si="69"/>
        <v>18573.659999999974</v>
      </c>
      <c r="L189" s="41">
        <f t="shared" si="69"/>
        <v>11556.943999999989</v>
      </c>
      <c r="M189" s="41">
        <f t="shared" si="69"/>
        <v>6603.968000000023</v>
      </c>
      <c r="N189" s="42">
        <f t="shared" si="69"/>
        <v>4540.228000000003</v>
      </c>
      <c r="O189" s="54"/>
    </row>
    <row r="190" spans="2:15" ht="13.5">
      <c r="B190" s="40"/>
      <c r="C190" s="7" t="s">
        <v>24</v>
      </c>
      <c r="D190" s="24">
        <v>205907</v>
      </c>
      <c r="E190" s="8">
        <v>4</v>
      </c>
      <c r="F190" s="43">
        <f>F161*D161/100</f>
        <v>21826.141999999996</v>
      </c>
      <c r="G190" s="43">
        <f>G161*$D161/100-F161*$D161/100</f>
        <v>38916.42300000001</v>
      </c>
      <c r="H190" s="43">
        <f aca="true" t="shared" si="70" ref="H190:N190">H161*$D161/100-G161*$D161/100</f>
        <v>42005.02799999999</v>
      </c>
      <c r="I190" s="43">
        <f t="shared" si="70"/>
        <v>36651.445999999996</v>
      </c>
      <c r="J190" s="43">
        <f t="shared" si="70"/>
        <v>26562.002999999997</v>
      </c>
      <c r="K190" s="43">
        <f t="shared" si="70"/>
        <v>18119.81600000002</v>
      </c>
      <c r="L190" s="43">
        <f t="shared" si="70"/>
        <v>11118.977999999974</v>
      </c>
      <c r="M190" s="43">
        <f t="shared" si="70"/>
        <v>6383.1170000000275</v>
      </c>
      <c r="N190" s="44">
        <f t="shared" si="70"/>
        <v>4324.046999999991</v>
      </c>
      <c r="O190" s="54"/>
    </row>
    <row r="191" spans="2:15" ht="5.25" customHeight="1">
      <c r="B191" s="40"/>
      <c r="C191" s="7"/>
      <c r="D191" s="24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56"/>
    </row>
    <row r="192" spans="2:15" ht="13.5">
      <c r="B192" s="40"/>
      <c r="C192" s="7" t="s">
        <v>38</v>
      </c>
      <c r="D192" s="24">
        <f>D163</f>
        <v>202630</v>
      </c>
      <c r="E192" s="8">
        <f>E163</f>
        <v>4.3</v>
      </c>
      <c r="F192" s="43">
        <f>F163*D163/100</f>
        <v>21681.41</v>
      </c>
      <c r="G192" s="43">
        <f aca="true" t="shared" si="71" ref="G192:N193">G163*$D163/100-F163*$D163/100</f>
        <v>38904.96000000001</v>
      </c>
      <c r="H192" s="43">
        <f t="shared" si="71"/>
        <v>43160.189999999995</v>
      </c>
      <c r="I192" s="43">
        <f t="shared" si="71"/>
        <v>37689.17999999999</v>
      </c>
      <c r="J192" s="43">
        <f t="shared" si="71"/>
        <v>26341.900000000023</v>
      </c>
      <c r="K192" s="43">
        <f t="shared" si="71"/>
        <v>15805.139999999985</v>
      </c>
      <c r="L192" s="43">
        <f t="shared" si="71"/>
        <v>10131.5</v>
      </c>
      <c r="M192" s="43">
        <f t="shared" si="71"/>
        <v>5673.640000000014</v>
      </c>
      <c r="N192" s="44">
        <f t="shared" si="71"/>
        <v>3242.079999999987</v>
      </c>
      <c r="O192" s="54"/>
    </row>
    <row r="193" spans="2:15" ht="13.5">
      <c r="B193" s="40"/>
      <c r="C193" s="7" t="s">
        <v>37</v>
      </c>
      <c r="D193" s="24">
        <f>D164</f>
        <v>238928</v>
      </c>
      <c r="E193" s="8">
        <f>E164</f>
        <v>4.8</v>
      </c>
      <c r="F193" s="43">
        <f>F164*D164/100</f>
        <v>23653.872000000003</v>
      </c>
      <c r="G193" s="43">
        <f t="shared" si="71"/>
        <v>43962.75200000001</v>
      </c>
      <c r="H193" s="43">
        <f t="shared" si="71"/>
        <v>50413.807999999975</v>
      </c>
      <c r="I193" s="43">
        <f t="shared" si="71"/>
        <v>45874.17599999999</v>
      </c>
      <c r="J193" s="43">
        <f t="shared" si="71"/>
        <v>32733.136</v>
      </c>
      <c r="K193" s="43">
        <f t="shared" si="71"/>
        <v>19592.09600000002</v>
      </c>
      <c r="L193" s="43">
        <f t="shared" si="71"/>
        <v>11946.399999999994</v>
      </c>
      <c r="M193" s="43">
        <f t="shared" si="71"/>
        <v>6928.91200000004</v>
      </c>
      <c r="N193" s="44">
        <f t="shared" si="71"/>
        <v>3822.847999999969</v>
      </c>
      <c r="O193" s="54"/>
    </row>
    <row r="195" spans="3:15" ht="18">
      <c r="C195" s="10"/>
      <c r="D195" s="11" t="s">
        <v>5</v>
      </c>
      <c r="E195" s="34" t="s">
        <v>26</v>
      </c>
      <c r="F195" s="11" t="s">
        <v>6</v>
      </c>
      <c r="G195" s="11" t="s">
        <v>7</v>
      </c>
      <c r="H195" s="11" t="s">
        <v>8</v>
      </c>
      <c r="I195" s="11" t="s">
        <v>9</v>
      </c>
      <c r="J195" s="11" t="s">
        <v>10</v>
      </c>
      <c r="K195" s="11" t="s">
        <v>11</v>
      </c>
      <c r="L195" s="11" t="s">
        <v>12</v>
      </c>
      <c r="M195" s="11" t="s">
        <v>13</v>
      </c>
      <c r="N195" s="12" t="s">
        <v>14</v>
      </c>
      <c r="O195" s="55"/>
    </row>
    <row r="196" spans="2:15" ht="13.5">
      <c r="B196" s="39" t="s">
        <v>40</v>
      </c>
      <c r="C196" s="17" t="s">
        <v>23</v>
      </c>
      <c r="D196" s="22"/>
      <c r="E196" s="18"/>
      <c r="F196" s="41">
        <f>F167*D167/100</f>
        <v>26017.836</v>
      </c>
      <c r="G196" s="41">
        <f aca="true" t="shared" si="72" ref="G196:N197">G167*$D167/100-F167*$D167/100</f>
        <v>76719.26</v>
      </c>
      <c r="H196" s="41">
        <f t="shared" si="72"/>
        <v>130756.304</v>
      </c>
      <c r="I196" s="41">
        <f t="shared" si="72"/>
        <v>180123.48</v>
      </c>
      <c r="J196" s="41">
        <f t="shared" si="72"/>
        <v>132757.67599999998</v>
      </c>
      <c r="K196" s="41">
        <f t="shared" si="72"/>
        <v>68046.64800000004</v>
      </c>
      <c r="L196" s="41">
        <f t="shared" si="72"/>
        <v>30687.704000000027</v>
      </c>
      <c r="M196" s="41">
        <f t="shared" si="72"/>
        <v>13342.479999999981</v>
      </c>
      <c r="N196" s="42">
        <f t="shared" si="72"/>
        <v>8672.611999999965</v>
      </c>
      <c r="O196" s="54"/>
    </row>
    <row r="197" spans="2:15" ht="13.5">
      <c r="B197" s="40"/>
      <c r="C197" s="7" t="s">
        <v>24</v>
      </c>
      <c r="D197" s="24"/>
      <c r="E197" s="8"/>
      <c r="F197" s="43">
        <f>F168*D168/100</f>
        <v>26302.28</v>
      </c>
      <c r="G197" s="43">
        <f t="shared" si="72"/>
        <v>76276.612</v>
      </c>
      <c r="H197" s="43">
        <f t="shared" si="72"/>
        <v>132168.95700000002</v>
      </c>
      <c r="I197" s="43">
        <f t="shared" si="72"/>
        <v>177540.38999999998</v>
      </c>
      <c r="J197" s="43">
        <f t="shared" si="72"/>
        <v>130196.28600000002</v>
      </c>
      <c r="K197" s="43">
        <f t="shared" si="72"/>
        <v>65755.69999999995</v>
      </c>
      <c r="L197" s="43">
        <f t="shared" si="72"/>
        <v>28932.50800000003</v>
      </c>
      <c r="M197" s="43">
        <f t="shared" si="72"/>
        <v>11836.025999999954</v>
      </c>
      <c r="N197" s="44">
        <f t="shared" si="72"/>
        <v>8548.241000000038</v>
      </c>
      <c r="O197" s="54"/>
    </row>
    <row r="198" spans="2:15" ht="5.25" customHeight="1">
      <c r="B198" s="40"/>
      <c r="C198" s="7"/>
      <c r="D198" s="24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56"/>
    </row>
    <row r="199" spans="2:15" ht="13.5">
      <c r="B199" s="40"/>
      <c r="C199" s="7" t="s">
        <v>38</v>
      </c>
      <c r="D199" s="24">
        <f>D170</f>
        <v>611996</v>
      </c>
      <c r="E199" s="8">
        <f>E170</f>
        <v>12.8</v>
      </c>
      <c r="F199" s="43">
        <f>F170*D170/100</f>
        <v>20807.863999999998</v>
      </c>
      <c r="G199" s="43">
        <f aca="true" t="shared" si="73" ref="G199:N200">G170*$D170/100-F170*$D170/100</f>
        <v>70991.536</v>
      </c>
      <c r="H199" s="43">
        <f t="shared" si="73"/>
        <v>125459.18</v>
      </c>
      <c r="I199" s="43">
        <f t="shared" si="73"/>
        <v>175642.85200000004</v>
      </c>
      <c r="J199" s="43">
        <f t="shared" si="73"/>
        <v>127907.16399999993</v>
      </c>
      <c r="K199" s="43">
        <f t="shared" si="73"/>
        <v>56915.628000000084</v>
      </c>
      <c r="L199" s="43">
        <f t="shared" si="73"/>
        <v>22643.85199999984</v>
      </c>
      <c r="M199" s="43">
        <f t="shared" si="73"/>
        <v>7343.952000000048</v>
      </c>
      <c r="N199" s="44">
        <f t="shared" si="73"/>
        <v>4283.972000000067</v>
      </c>
      <c r="O199" s="54"/>
    </row>
    <row r="200" spans="2:15" ht="13.5">
      <c r="B200" s="40"/>
      <c r="C200" s="7" t="s">
        <v>37</v>
      </c>
      <c r="D200" s="24">
        <f>D171</f>
        <v>666288</v>
      </c>
      <c r="E200" s="8">
        <f>E171</f>
        <v>13.4</v>
      </c>
      <c r="F200" s="43">
        <f>F171*D171/100</f>
        <v>21987.504</v>
      </c>
      <c r="G200" s="43">
        <f t="shared" si="73"/>
        <v>72625.39199999999</v>
      </c>
      <c r="H200" s="43">
        <f t="shared" si="73"/>
        <v>135256.46399999998</v>
      </c>
      <c r="I200" s="43">
        <f t="shared" si="73"/>
        <v>194556.09600000002</v>
      </c>
      <c r="J200" s="43">
        <f t="shared" si="73"/>
        <v>143251.92000000004</v>
      </c>
      <c r="K200" s="43">
        <f t="shared" si="73"/>
        <v>61298.49599999993</v>
      </c>
      <c r="L200" s="43">
        <f t="shared" si="73"/>
        <v>24652.65599999996</v>
      </c>
      <c r="M200" s="43">
        <f t="shared" si="73"/>
        <v>7995.456000000006</v>
      </c>
      <c r="N200" s="44">
        <f t="shared" si="73"/>
        <v>4664.0160000000615</v>
      </c>
      <c r="O200" s="54"/>
    </row>
    <row r="202" spans="3:15" ht="18">
      <c r="C202" s="10"/>
      <c r="D202" s="11" t="s">
        <v>5</v>
      </c>
      <c r="E202" s="34" t="s">
        <v>26</v>
      </c>
      <c r="F202" s="11" t="s">
        <v>6</v>
      </c>
      <c r="G202" s="11" t="s">
        <v>7</v>
      </c>
      <c r="H202" s="11" t="s">
        <v>8</v>
      </c>
      <c r="I202" s="11" t="s">
        <v>9</v>
      </c>
      <c r="J202" s="11" t="s">
        <v>10</v>
      </c>
      <c r="K202" s="11" t="s">
        <v>11</v>
      </c>
      <c r="L202" s="11" t="s">
        <v>12</v>
      </c>
      <c r="M202" s="11" t="s">
        <v>13</v>
      </c>
      <c r="N202" s="12" t="s">
        <v>14</v>
      </c>
      <c r="O202" s="55"/>
    </row>
    <row r="203" spans="2:15" ht="13.5">
      <c r="B203" s="39" t="s">
        <v>30</v>
      </c>
      <c r="C203" s="17" t="s">
        <v>23</v>
      </c>
      <c r="D203" s="25">
        <v>5314706</v>
      </c>
      <c r="E203" s="18">
        <v>100</v>
      </c>
      <c r="F203" s="46">
        <f>F174*D174/100</f>
        <v>340141.184</v>
      </c>
      <c r="G203" s="46">
        <f>G174*$D174/100-F174*$D174/100</f>
        <v>690911.7799999999</v>
      </c>
      <c r="H203" s="46">
        <f aca="true" t="shared" si="74" ref="H203:N203">H174*$D174/100-G174*$D174/100</f>
        <v>983220.6100000001</v>
      </c>
      <c r="I203" s="46">
        <f t="shared" si="74"/>
        <v>1333991.2059999998</v>
      </c>
      <c r="J203" s="41">
        <f t="shared" si="74"/>
        <v>919444.1380000007</v>
      </c>
      <c r="K203" s="41">
        <f t="shared" si="74"/>
        <v>526155.8939999994</v>
      </c>
      <c r="L203" s="41">
        <f t="shared" si="74"/>
        <v>281679.4180000005</v>
      </c>
      <c r="M203" s="41">
        <f t="shared" si="74"/>
        <v>132867.64999999944</v>
      </c>
      <c r="N203" s="42">
        <f t="shared" si="74"/>
        <v>106294.12000000011</v>
      </c>
      <c r="O203" s="54"/>
    </row>
    <row r="204" spans="2:15" ht="13.5">
      <c r="B204" s="40"/>
      <c r="C204" s="7" t="s">
        <v>24</v>
      </c>
      <c r="D204" s="29">
        <v>5166628</v>
      </c>
      <c r="E204" s="8">
        <v>100</v>
      </c>
      <c r="F204" s="47">
        <f>F175*D175/100</f>
        <v>346164.076</v>
      </c>
      <c r="G204" s="47">
        <f>G175*$D175/100-F175*$D175/100</f>
        <v>718161.292</v>
      </c>
      <c r="H204" s="47">
        <f aca="true" t="shared" si="75" ref="H204:N204">H175*$D175/100-G175*$D175/100</f>
        <v>1022992.3439999998</v>
      </c>
      <c r="I204" s="47">
        <f t="shared" si="75"/>
        <v>1296823.628</v>
      </c>
      <c r="J204" s="43">
        <f t="shared" si="75"/>
        <v>857660.2479999997</v>
      </c>
      <c r="K204" s="43">
        <f t="shared" si="75"/>
        <v>475329.77600000054</v>
      </c>
      <c r="L204" s="43">
        <f t="shared" si="75"/>
        <v>247998.1439999994</v>
      </c>
      <c r="M204" s="43">
        <f t="shared" si="75"/>
        <v>118832.44400000107</v>
      </c>
      <c r="N204" s="44">
        <f t="shared" si="75"/>
        <v>82666.04799999949</v>
      </c>
      <c r="O204" s="54"/>
    </row>
    <row r="205" spans="2:15" ht="5.25" customHeight="1">
      <c r="B205" s="40"/>
      <c r="C205" s="7"/>
      <c r="D205" s="24"/>
      <c r="E205" s="8"/>
      <c r="F205" s="8"/>
      <c r="G205" s="8"/>
      <c r="H205" s="8"/>
      <c r="I205" s="8"/>
      <c r="J205" s="8"/>
      <c r="K205" s="8"/>
      <c r="L205" s="8"/>
      <c r="M205" s="8"/>
      <c r="N205" s="9"/>
      <c r="O205" s="56"/>
    </row>
    <row r="206" spans="2:15" ht="13.5">
      <c r="B206" s="40"/>
      <c r="C206" s="7" t="s">
        <v>38</v>
      </c>
      <c r="D206" s="29">
        <f>D177</f>
        <v>4762847</v>
      </c>
      <c r="E206" s="8">
        <f>E177</f>
        <v>100</v>
      </c>
      <c r="F206" s="47">
        <f>F177*D177/100</f>
        <v>347687.831</v>
      </c>
      <c r="G206" s="47">
        <f aca="true" t="shared" si="76" ref="G206:N207">G177*$D177/100-F177*$D177/100</f>
        <v>714427.05</v>
      </c>
      <c r="H206" s="47">
        <f t="shared" si="76"/>
        <v>1038300.6460000002</v>
      </c>
      <c r="I206" s="47">
        <f t="shared" si="76"/>
        <v>1209763.1379999998</v>
      </c>
      <c r="J206" s="43">
        <f t="shared" si="76"/>
        <v>752529.8259999994</v>
      </c>
      <c r="K206" s="43">
        <f t="shared" si="76"/>
        <v>371502.0660000006</v>
      </c>
      <c r="L206" s="43">
        <f t="shared" si="76"/>
        <v>190513.8799999999</v>
      </c>
      <c r="M206" s="43">
        <f t="shared" si="76"/>
        <v>90494.09300000034</v>
      </c>
      <c r="N206" s="44">
        <f t="shared" si="76"/>
        <v>47628.46999999974</v>
      </c>
      <c r="O206" s="54"/>
    </row>
    <row r="207" spans="2:15" ht="13.5">
      <c r="B207" s="40"/>
      <c r="C207" s="7" t="s">
        <v>37</v>
      </c>
      <c r="D207" s="29">
        <f>D178</f>
        <v>4985024</v>
      </c>
      <c r="E207" s="8">
        <f>E178</f>
        <v>100</v>
      </c>
      <c r="F207" s="47">
        <f>F178*D178/100</f>
        <v>338981.632</v>
      </c>
      <c r="G207" s="47">
        <f t="shared" si="76"/>
        <v>717843.456</v>
      </c>
      <c r="H207" s="47">
        <f t="shared" si="76"/>
        <v>1071780.1600000001</v>
      </c>
      <c r="I207" s="47">
        <f t="shared" si="76"/>
        <v>1256226.048</v>
      </c>
      <c r="J207" s="43">
        <f t="shared" si="76"/>
        <v>832499.0079999994</v>
      </c>
      <c r="K207" s="43">
        <f t="shared" si="76"/>
        <v>403786.94400000013</v>
      </c>
      <c r="L207" s="43">
        <f t="shared" si="76"/>
        <v>204385.98400000017</v>
      </c>
      <c r="M207" s="43">
        <f t="shared" si="76"/>
        <v>99700.48000000045</v>
      </c>
      <c r="N207" s="44">
        <f t="shared" si="76"/>
        <v>59820.28799999971</v>
      </c>
      <c r="O207" s="54"/>
    </row>
    <row r="208" spans="6:15" ht="13.5">
      <c r="F208" s="49"/>
      <c r="G208" s="49"/>
      <c r="H208" s="49"/>
      <c r="I208" s="49"/>
      <c r="J208" s="49"/>
      <c r="K208" s="49"/>
      <c r="L208" s="49"/>
      <c r="M208" s="49"/>
      <c r="N208" s="49"/>
      <c r="O208" s="49"/>
    </row>
    <row r="209" spans="6:15" ht="13.5">
      <c r="F209" s="50"/>
      <c r="G209" s="50"/>
      <c r="H209" s="50"/>
      <c r="I209" s="50"/>
      <c r="J209" s="50"/>
      <c r="K209" s="50"/>
      <c r="L209" s="50"/>
      <c r="M209" s="50"/>
      <c r="N209" s="50"/>
      <c r="O209" s="65"/>
    </row>
    <row r="211" ht="15">
      <c r="B211" s="95" t="s">
        <v>48</v>
      </c>
    </row>
    <row r="212" ht="15">
      <c r="B212" s="95"/>
    </row>
    <row r="213" ht="13.5">
      <c r="I213" s="31" t="s">
        <v>27</v>
      </c>
    </row>
    <row r="214" spans="3:14" ht="18">
      <c r="C214" s="10"/>
      <c r="D214" s="11" t="s">
        <v>5</v>
      </c>
      <c r="E214" s="34" t="s">
        <v>26</v>
      </c>
      <c r="F214" s="11" t="s">
        <v>6</v>
      </c>
      <c r="G214" s="11" t="s">
        <v>7</v>
      </c>
      <c r="H214" s="11" t="s">
        <v>8</v>
      </c>
      <c r="I214" s="11" t="s">
        <v>9</v>
      </c>
      <c r="J214" s="11" t="s">
        <v>10</v>
      </c>
      <c r="K214" s="11" t="s">
        <v>11</v>
      </c>
      <c r="L214" s="11" t="s">
        <v>12</v>
      </c>
      <c r="M214" s="11" t="s">
        <v>13</v>
      </c>
      <c r="N214" s="12" t="s">
        <v>14</v>
      </c>
    </row>
    <row r="215" spans="2:14" ht="13.5">
      <c r="B215" s="101"/>
      <c r="C215" s="99" t="s">
        <v>23</v>
      </c>
      <c r="D215" s="100">
        <f>D182+D189</f>
        <v>396723</v>
      </c>
      <c r="E215" s="18">
        <f aca="true" t="shared" si="77" ref="E215:N215">E182+E189</f>
        <v>7.5</v>
      </c>
      <c r="F215" s="25">
        <f t="shared" si="77"/>
        <v>39862.649000000005</v>
      </c>
      <c r="G215" s="25">
        <f t="shared" si="77"/>
        <v>68128.08299999998</v>
      </c>
      <c r="H215" s="25">
        <f t="shared" si="77"/>
        <v>76030.493</v>
      </c>
      <c r="I215" s="25">
        <f t="shared" si="77"/>
        <v>81228.16299999999</v>
      </c>
      <c r="J215" s="25">
        <f t="shared" si="77"/>
        <v>56126.341000000015</v>
      </c>
      <c r="K215" s="25">
        <f t="shared" si="77"/>
        <v>34753.32499999998</v>
      </c>
      <c r="L215" s="25">
        <f t="shared" si="77"/>
        <v>20503.34699999998</v>
      </c>
      <c r="M215" s="25">
        <f t="shared" si="77"/>
        <v>11362.693000000028</v>
      </c>
      <c r="N215" s="26">
        <f t="shared" si="77"/>
        <v>8727.906000000017</v>
      </c>
    </row>
    <row r="216" spans="2:14" ht="13.5">
      <c r="B216" s="102"/>
      <c r="C216" s="17" t="s">
        <v>38</v>
      </c>
      <c r="D216" s="22">
        <f aca="true" t="shared" si="78" ref="D216:F217">D185+D192</f>
        <v>372598</v>
      </c>
      <c r="E216" s="18">
        <f t="shared" si="78"/>
        <v>7.9</v>
      </c>
      <c r="F216" s="25">
        <f t="shared" si="78"/>
        <v>38168.306</v>
      </c>
      <c r="G216" s="25">
        <f aca="true" t="shared" si="79" ref="G216:N216">G185+G192</f>
        <v>70858.944</v>
      </c>
      <c r="H216" s="25">
        <f t="shared" si="79"/>
        <v>77663.69399999999</v>
      </c>
      <c r="I216" s="25">
        <f t="shared" si="79"/>
        <v>73212.492</v>
      </c>
      <c r="J216" s="25">
        <f t="shared" si="79"/>
        <v>51837.100000000035</v>
      </c>
      <c r="K216" s="25">
        <f t="shared" si="79"/>
        <v>29572.54799999998</v>
      </c>
      <c r="L216" s="25">
        <f t="shared" si="79"/>
        <v>17270.155999999988</v>
      </c>
      <c r="M216" s="25">
        <f t="shared" si="79"/>
        <v>9242.968000000023</v>
      </c>
      <c r="N216" s="26">
        <f t="shared" si="79"/>
        <v>4771.791999999987</v>
      </c>
    </row>
    <row r="217" spans="2:14" ht="13.5">
      <c r="B217" s="102" t="s">
        <v>43</v>
      </c>
      <c r="C217" s="7" t="s">
        <v>37</v>
      </c>
      <c r="D217" s="24">
        <f t="shared" si="78"/>
        <v>443425</v>
      </c>
      <c r="E217" s="8">
        <f t="shared" si="78"/>
        <v>8.899999999999999</v>
      </c>
      <c r="F217" s="29">
        <f t="shared" si="78"/>
        <v>43285.584</v>
      </c>
      <c r="G217" s="29">
        <f aca="true" t="shared" si="80" ref="G217:N217">G186+G193</f>
        <v>79749.72700000001</v>
      </c>
      <c r="H217" s="29">
        <f t="shared" si="80"/>
        <v>91722.20199999996</v>
      </c>
      <c r="I217" s="29">
        <f t="shared" si="80"/>
        <v>90045.52800000002</v>
      </c>
      <c r="J217" s="29">
        <f t="shared" si="80"/>
        <v>63816.679999999964</v>
      </c>
      <c r="K217" s="29">
        <f t="shared" si="80"/>
        <v>36769.84400000004</v>
      </c>
      <c r="L217" s="29">
        <f t="shared" si="80"/>
        <v>21148.764999999985</v>
      </c>
      <c r="M217" s="29">
        <f t="shared" si="80"/>
        <v>11427.846000000078</v>
      </c>
      <c r="N217" s="30">
        <f t="shared" si="80"/>
        <v>5458.823999999935</v>
      </c>
    </row>
    <row r="218" spans="2:14" ht="13.5">
      <c r="B218" s="92"/>
      <c r="C218" s="76" t="s">
        <v>44</v>
      </c>
      <c r="D218" s="77">
        <f>D217-D216</f>
        <v>70827</v>
      </c>
      <c r="E218" s="78">
        <f aca="true" t="shared" si="81" ref="E218:N218">E217-E216</f>
        <v>0.9999999999999982</v>
      </c>
      <c r="F218" s="86">
        <f t="shared" si="81"/>
        <v>5117.278000000006</v>
      </c>
      <c r="G218" s="86">
        <f t="shared" si="81"/>
        <v>8890.78300000001</v>
      </c>
      <c r="H218" s="86">
        <f t="shared" si="81"/>
        <v>14058.507999999973</v>
      </c>
      <c r="I218" s="86">
        <f t="shared" si="81"/>
        <v>16833.036000000022</v>
      </c>
      <c r="J218" s="86">
        <f t="shared" si="81"/>
        <v>11979.579999999929</v>
      </c>
      <c r="K218" s="86">
        <f t="shared" si="81"/>
        <v>7197.29600000006</v>
      </c>
      <c r="L218" s="86">
        <f t="shared" si="81"/>
        <v>3878.6089999999967</v>
      </c>
      <c r="M218" s="86">
        <f t="shared" si="81"/>
        <v>2184.878000000055</v>
      </c>
      <c r="N218" s="87">
        <f t="shared" si="81"/>
        <v>687.0319999999483</v>
      </c>
    </row>
    <row r="219" spans="3:14" ht="13.5">
      <c r="C219" s="93" t="s">
        <v>46</v>
      </c>
      <c r="F219" s="69">
        <f>F218/$D218</f>
        <v>0.07225038474028274</v>
      </c>
      <c r="G219" s="69">
        <f aca="true" t="shared" si="82" ref="G219:N219">G218/$D218</f>
        <v>0.125528160164909</v>
      </c>
      <c r="H219" s="69">
        <f t="shared" si="82"/>
        <v>0.1984908015304894</v>
      </c>
      <c r="I219" s="69">
        <f t="shared" si="82"/>
        <v>0.23766411114405553</v>
      </c>
      <c r="J219" s="69">
        <f t="shared" si="82"/>
        <v>0.16913860533412298</v>
      </c>
      <c r="K219" s="69">
        <f t="shared" si="82"/>
        <v>0.10161797054795572</v>
      </c>
      <c r="L219" s="69">
        <f t="shared" si="82"/>
        <v>0.05476172928403006</v>
      </c>
      <c r="M219" s="69">
        <f t="shared" si="82"/>
        <v>0.030848094653169768</v>
      </c>
      <c r="N219" s="69">
        <f t="shared" si="82"/>
        <v>0.00970014260098477</v>
      </c>
    </row>
    <row r="220" spans="3:14" ht="13.5">
      <c r="C220" s="2" t="s">
        <v>47</v>
      </c>
      <c r="F220" s="94">
        <f>F219</f>
        <v>0.07225038474028274</v>
      </c>
      <c r="G220" s="94">
        <f>F220+G219</f>
        <v>0.19777854490519176</v>
      </c>
      <c r="H220" s="94">
        <f aca="true" t="shared" si="83" ref="H220:N220">G220+H219</f>
        <v>0.3962693464356811</v>
      </c>
      <c r="I220" s="94">
        <f t="shared" si="83"/>
        <v>0.6339334575797366</v>
      </c>
      <c r="J220" s="94">
        <f t="shared" si="83"/>
        <v>0.8030720629138596</v>
      </c>
      <c r="K220" s="94">
        <f t="shared" si="83"/>
        <v>0.9046900334618153</v>
      </c>
      <c r="L220" s="94">
        <f t="shared" si="83"/>
        <v>0.9594517627458454</v>
      </c>
      <c r="M220" s="94">
        <f t="shared" si="83"/>
        <v>0.9902998573990152</v>
      </c>
      <c r="N220" s="94">
        <f t="shared" si="83"/>
        <v>0.9999999999999999</v>
      </c>
    </row>
    <row r="222" spans="3:14" ht="18">
      <c r="C222" s="10"/>
      <c r="D222" s="11" t="s">
        <v>5</v>
      </c>
      <c r="E222" s="34" t="s">
        <v>26</v>
      </c>
      <c r="F222" s="11" t="s">
        <v>6</v>
      </c>
      <c r="G222" s="11" t="s">
        <v>7</v>
      </c>
      <c r="H222" s="11" t="s">
        <v>8</v>
      </c>
      <c r="I222" s="11" t="s">
        <v>9</v>
      </c>
      <c r="J222" s="11" t="s">
        <v>10</v>
      </c>
      <c r="K222" s="11" t="s">
        <v>11</v>
      </c>
      <c r="L222" s="11" t="s">
        <v>12</v>
      </c>
      <c r="M222" s="11" t="s">
        <v>13</v>
      </c>
      <c r="N222" s="12" t="s">
        <v>14</v>
      </c>
    </row>
    <row r="223" spans="2:14" ht="13.5">
      <c r="B223" s="101"/>
      <c r="C223" s="99" t="s">
        <v>23</v>
      </c>
      <c r="D223" s="100">
        <f>D117+D130+D143</f>
        <v>334566</v>
      </c>
      <c r="E223" s="18">
        <f aca="true" t="shared" si="84" ref="E223:N223">E117+E130+E143</f>
        <v>6.300000000000001</v>
      </c>
      <c r="F223" s="25">
        <f t="shared" si="84"/>
        <v>35596.727999999996</v>
      </c>
      <c r="G223" s="25">
        <f t="shared" si="84"/>
        <v>46984.77500000001</v>
      </c>
      <c r="H223" s="25">
        <f t="shared" si="84"/>
        <v>61583.36</v>
      </c>
      <c r="I223" s="25">
        <f t="shared" si="84"/>
        <v>83153.98199999999</v>
      </c>
      <c r="J223" s="25">
        <f t="shared" si="84"/>
        <v>55824.56700000001</v>
      </c>
      <c r="K223" s="25">
        <f t="shared" si="84"/>
        <v>28594.870999999992</v>
      </c>
      <c r="L223" s="25">
        <f t="shared" si="84"/>
        <v>14713.26900000003</v>
      </c>
      <c r="M223" s="25">
        <f t="shared" si="84"/>
        <v>6596.959999999992</v>
      </c>
      <c r="N223" s="26">
        <f t="shared" si="84"/>
        <v>1517.4879999999903</v>
      </c>
    </row>
    <row r="224" spans="2:14" ht="13.5">
      <c r="B224" s="102"/>
      <c r="C224" s="17" t="s">
        <v>38</v>
      </c>
      <c r="D224" s="22">
        <f aca="true" t="shared" si="85" ref="D224:N224">D122+D135+D148</f>
        <v>263918</v>
      </c>
      <c r="E224" s="18">
        <f t="shared" si="85"/>
        <v>5.6</v>
      </c>
      <c r="F224" s="25">
        <f t="shared" si="85"/>
        <v>29620.99</v>
      </c>
      <c r="G224" s="25">
        <f t="shared" si="85"/>
        <v>42280.06899999999</v>
      </c>
      <c r="H224" s="25">
        <f t="shared" si="85"/>
        <v>55570.47700000002</v>
      </c>
      <c r="I224" s="25">
        <f t="shared" si="85"/>
        <v>64316.22099999998</v>
      </c>
      <c r="J224" s="25">
        <f t="shared" si="85"/>
        <v>43378.29099999999</v>
      </c>
      <c r="K224" s="25">
        <f t="shared" si="85"/>
        <v>18143.18900000005</v>
      </c>
      <c r="L224" s="25">
        <f t="shared" si="85"/>
        <v>7476.8759999999675</v>
      </c>
      <c r="M224" s="25">
        <f t="shared" si="85"/>
        <v>2327.42500000001</v>
      </c>
      <c r="N224" s="26">
        <f t="shared" si="85"/>
        <v>804.4619999999923</v>
      </c>
    </row>
    <row r="225" spans="2:14" ht="13.5">
      <c r="B225" s="102" t="s">
        <v>45</v>
      </c>
      <c r="C225" s="7" t="s">
        <v>37</v>
      </c>
      <c r="D225" s="24">
        <f aca="true" t="shared" si="86" ref="D225:N225">D123+D136+D149</f>
        <v>311730</v>
      </c>
      <c r="E225" s="8">
        <f t="shared" si="86"/>
        <v>6.2</v>
      </c>
      <c r="F225" s="29">
        <f t="shared" si="86"/>
        <v>32312.714</v>
      </c>
      <c r="G225" s="29">
        <f t="shared" si="86"/>
        <v>46929.969000000005</v>
      </c>
      <c r="H225" s="29">
        <f t="shared" si="86"/>
        <v>62687.547000000006</v>
      </c>
      <c r="I225" s="29">
        <f t="shared" si="86"/>
        <v>79111.31</v>
      </c>
      <c r="J225" s="29">
        <f t="shared" si="86"/>
        <v>55147.41699999999</v>
      </c>
      <c r="K225" s="29">
        <f t="shared" si="86"/>
        <v>22151.504000000008</v>
      </c>
      <c r="L225" s="29">
        <f t="shared" si="86"/>
        <v>8977.967000000011</v>
      </c>
      <c r="M225" s="29">
        <f t="shared" si="86"/>
        <v>3193.2149999999892</v>
      </c>
      <c r="N225" s="30">
        <f t="shared" si="86"/>
        <v>1218.3570000000036</v>
      </c>
    </row>
    <row r="226" spans="2:14" ht="13.5">
      <c r="B226" s="92"/>
      <c r="C226" s="76" t="s">
        <v>44</v>
      </c>
      <c r="D226" s="77">
        <f aca="true" t="shared" si="87" ref="D226:N226">D225-D224</f>
        <v>47812</v>
      </c>
      <c r="E226" s="78">
        <f t="shared" si="87"/>
        <v>0.6000000000000005</v>
      </c>
      <c r="F226" s="86">
        <f t="shared" si="87"/>
        <v>2691.7239999999983</v>
      </c>
      <c r="G226" s="86">
        <f t="shared" si="87"/>
        <v>4649.900000000016</v>
      </c>
      <c r="H226" s="86">
        <f t="shared" si="87"/>
        <v>7117.069999999985</v>
      </c>
      <c r="I226" s="86">
        <f t="shared" si="87"/>
        <v>14795.089000000014</v>
      </c>
      <c r="J226" s="86">
        <f t="shared" si="87"/>
        <v>11769.125999999997</v>
      </c>
      <c r="K226" s="86">
        <f t="shared" si="87"/>
        <v>4008.3149999999587</v>
      </c>
      <c r="L226" s="86">
        <f t="shared" si="87"/>
        <v>1501.091000000044</v>
      </c>
      <c r="M226" s="86">
        <f t="shared" si="87"/>
        <v>865.789999999979</v>
      </c>
      <c r="N226" s="87">
        <f t="shared" si="87"/>
        <v>413.89500000001135</v>
      </c>
    </row>
    <row r="227" spans="3:14" ht="13.5">
      <c r="C227" s="93" t="s">
        <v>46</v>
      </c>
      <c r="F227" s="69">
        <f aca="true" t="shared" si="88" ref="F227:N227">F226/$D226</f>
        <v>0.05629808416297161</v>
      </c>
      <c r="G227" s="69">
        <f t="shared" si="88"/>
        <v>0.09725382749100678</v>
      </c>
      <c r="H227" s="69">
        <f t="shared" si="88"/>
        <v>0.14885530829080534</v>
      </c>
      <c r="I227" s="69">
        <f t="shared" si="88"/>
        <v>0.3094430059399317</v>
      </c>
      <c r="J227" s="69">
        <f t="shared" si="88"/>
        <v>0.24615422906383327</v>
      </c>
      <c r="K227" s="69">
        <f t="shared" si="88"/>
        <v>0.08383491592068851</v>
      </c>
      <c r="L227" s="69">
        <f t="shared" si="88"/>
        <v>0.03139569564126253</v>
      </c>
      <c r="M227" s="69">
        <f t="shared" si="88"/>
        <v>0.018108215510750002</v>
      </c>
      <c r="N227" s="69">
        <f t="shared" si="88"/>
        <v>0.008656717978750342</v>
      </c>
    </row>
    <row r="228" spans="3:14" ht="13.5">
      <c r="C228" s="2" t="s">
        <v>47</v>
      </c>
      <c r="F228" s="94">
        <f>F227</f>
        <v>0.05629808416297161</v>
      </c>
      <c r="G228" s="94">
        <f aca="true" t="shared" si="89" ref="G228:N228">F228+G227</f>
        <v>0.15355191165397838</v>
      </c>
      <c r="H228" s="94">
        <f t="shared" si="89"/>
        <v>0.3024072199447837</v>
      </c>
      <c r="I228" s="94">
        <f t="shared" si="89"/>
        <v>0.6118502258847154</v>
      </c>
      <c r="J228" s="94">
        <f t="shared" si="89"/>
        <v>0.8580044549485486</v>
      </c>
      <c r="K228" s="94">
        <f t="shared" si="89"/>
        <v>0.9418393708692371</v>
      </c>
      <c r="L228" s="94">
        <f t="shared" si="89"/>
        <v>0.9732350665104996</v>
      </c>
      <c r="M228" s="94">
        <f t="shared" si="89"/>
        <v>0.9913432820212497</v>
      </c>
      <c r="N228" s="94">
        <f t="shared" si="89"/>
        <v>1</v>
      </c>
    </row>
  </sheetData>
  <sheetProtection/>
  <printOptions/>
  <pageMargins left="0.37" right="0.31" top="0.43" bottom="0.49" header="0.32" footer="0.33"/>
  <pageSetup fitToWidth="10" horizontalDpi="600" verticalDpi="600" orientation="portrait" pageOrder="overThenDown" paperSize="9" r:id="rId2"/>
  <headerFooter alignWithMargins="0">
    <oddFooter>&amp;L&amp;"Arial Narrow,Regular"&amp;8&amp;F  djb  &amp;D&amp;C&amp;"Arial Narrow,Regular"&amp;8&amp;P of &amp;N</oddFooter>
  </headerFooter>
  <rowBreaks count="2" manualBreakCount="2">
    <brk id="108" max="255" man="1"/>
    <brk id="150" max="255" man="1"/>
  </rowBreaks>
  <colBreaks count="2" manualBreakCount="2">
    <brk id="15" max="65535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6:F116"/>
  <sheetViews>
    <sheetView zoomScalePageLayoutView="0" workbookViewId="0" topLeftCell="A1">
      <selection activeCell="AV27" sqref="AV27"/>
      <selection activeCell="A1" sqref="A1"/>
    </sheetView>
  </sheetViews>
  <sheetFormatPr defaultColWidth="8.16015625" defaultRowHeight="12.75"/>
  <cols>
    <col min="1" max="1" width="1.171875" style="0" customWidth="1"/>
    <col min="2" max="2" width="8.16015625" style="0" customWidth="1"/>
    <col min="3" max="3" width="9" style="0" customWidth="1"/>
    <col min="4" max="10" width="8.16015625" style="0" customWidth="1"/>
    <col min="11" max="11" width="10.5" style="0" customWidth="1"/>
    <col min="12" max="12" width="1.3359375" style="0" customWidth="1"/>
    <col min="13" max="14" width="8.16015625" style="0" customWidth="1"/>
    <col min="15" max="15" width="13.16015625" style="0" customWidth="1"/>
    <col min="16" max="16" width="1.66796875" style="0" customWidth="1"/>
  </cols>
  <sheetData>
    <row r="66" spans="2:3" ht="13.5">
      <c r="B66" s="36"/>
      <c r="C66" s="37"/>
    </row>
    <row r="67" spans="2:3" ht="13.5">
      <c r="B67" s="36"/>
      <c r="C67" s="37"/>
    </row>
    <row r="68" spans="2:3" ht="13.5">
      <c r="B68" s="36"/>
      <c r="C68" s="37"/>
    </row>
    <row r="69" spans="2:3" ht="13.5">
      <c r="B69" s="36"/>
      <c r="C69" s="37"/>
    </row>
    <row r="70" spans="2:3" ht="13.5">
      <c r="B70" s="36"/>
      <c r="C70" s="37"/>
    </row>
    <row r="71" spans="2:6" ht="13.5">
      <c r="B71" s="36"/>
      <c r="C71" s="37"/>
      <c r="E71" s="38"/>
      <c r="F71" s="36"/>
    </row>
    <row r="72" spans="2:4" ht="13.5">
      <c r="B72" s="36"/>
      <c r="C72" s="37"/>
      <c r="D72" s="36"/>
    </row>
    <row r="74" spans="2:3" ht="13.5">
      <c r="B74" s="36"/>
      <c r="C74" s="65"/>
    </row>
    <row r="75" spans="2:3" ht="13.5">
      <c r="B75" s="36"/>
      <c r="C75" s="37"/>
    </row>
    <row r="76" spans="2:3" ht="13.5">
      <c r="B76" s="36"/>
      <c r="C76" s="37"/>
    </row>
    <row r="77" spans="2:3" ht="13.5">
      <c r="B77" s="36"/>
      <c r="C77" s="37"/>
    </row>
    <row r="78" spans="2:3" ht="13.5">
      <c r="B78" s="36"/>
      <c r="C78" s="37"/>
    </row>
    <row r="79" spans="2:5" ht="13.5">
      <c r="B79" s="36"/>
      <c r="C79" s="37"/>
      <c r="E79" s="38"/>
    </row>
    <row r="80" spans="2:4" ht="13.5">
      <c r="B80" s="36"/>
      <c r="C80" s="37"/>
      <c r="D80" s="36"/>
    </row>
    <row r="104" spans="2:3" ht="12.75">
      <c r="B104" s="2"/>
      <c r="C104" s="2"/>
    </row>
    <row r="105" spans="2:3" ht="13.5">
      <c r="B105" s="45"/>
      <c r="C105" s="45"/>
    </row>
    <row r="106" spans="2:3" ht="13.5">
      <c r="B106" s="45"/>
      <c r="C106" s="45"/>
    </row>
    <row r="107" spans="2:3" ht="12.75">
      <c r="B107" s="2"/>
      <c r="C107" s="2"/>
    </row>
    <row r="108" spans="2:3" ht="12.75">
      <c r="B108" s="2"/>
      <c r="C108" s="2"/>
    </row>
    <row r="109" spans="2:3" ht="13.5">
      <c r="B109" s="45"/>
      <c r="C109" s="45"/>
    </row>
    <row r="110" spans="2:3" ht="13.5">
      <c r="B110" s="45"/>
      <c r="C110" s="45"/>
    </row>
    <row r="112" spans="2:3" ht="12.75">
      <c r="B112" s="2"/>
      <c r="C112" s="2"/>
    </row>
    <row r="113" spans="2:3" ht="12.75">
      <c r="B113" s="48"/>
      <c r="C113" s="48"/>
    </row>
    <row r="114" spans="2:3" ht="12.75">
      <c r="B114" s="48"/>
      <c r="C114" s="48"/>
    </row>
    <row r="115" spans="2:3" ht="13.5">
      <c r="B115" s="49"/>
      <c r="C115" s="49"/>
    </row>
    <row r="116" spans="2:3" ht="12.75">
      <c r="B116" s="50"/>
      <c r="C116" s="50"/>
    </row>
  </sheetData>
  <sheetProtection/>
  <printOptions/>
  <pageMargins left="0.34" right="0.35" top="0.59" bottom="0.79" header="0.31" footer="0.5"/>
  <pageSetup horizontalDpi="600" verticalDpi="600" orientation="portrait" paperSize="9" r:id="rId2"/>
  <headerFooter alignWithMargins="0">
    <oddFooter>&amp;L&amp;8&amp;Z&amp;F \ &amp;A &amp;R&amp;P of &amp;N     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8.16015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  djb 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Helen E Myers</cp:lastModifiedBy>
  <cp:lastPrinted>2013-08-27T19:53:53Z</cp:lastPrinted>
  <dcterms:created xsi:type="dcterms:W3CDTF">1999-10-10T18:27:43Z</dcterms:created>
  <dcterms:modified xsi:type="dcterms:W3CDTF">2014-09-24T14:05:55Z</dcterms:modified>
  <cp:category/>
  <cp:version/>
  <cp:contentType/>
  <cp:contentStatus/>
</cp:coreProperties>
</file>